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na uherkova\Desktop\Výběrové řízení Přední r. Cholerák\"/>
    </mc:Choice>
  </mc:AlternateContent>
  <bookViews>
    <workbookView xWindow="240" yWindow="420" windowWidth="23712" windowHeight="9492" firstSheet="7" activeTab="9" xr2:uid="{00000000-000D-0000-FFFF-FFFF00000000}"/>
  </bookViews>
  <sheets>
    <sheet name="Stavba" sheetId="1" r:id="rId1"/>
    <sheet name="00 016-Ch-0 KL" sheetId="2" r:id="rId2"/>
    <sheet name="00 016-Ch-0 Rek" sheetId="3" r:id="rId3"/>
    <sheet name="00 016-Ch-0 Pol" sheetId="4" r:id="rId4"/>
    <sheet name="01.1 016-Ch-1.1 KL" sheetId="5" r:id="rId5"/>
    <sheet name="01.1 016-Ch-1.1 Rek" sheetId="6" r:id="rId6"/>
    <sheet name="01.1 016-Ch-1.1 Pol" sheetId="7" r:id="rId7"/>
    <sheet name="01.2 016-Ch-1.2 KL" sheetId="8" r:id="rId8"/>
    <sheet name="01.2 016-Ch-1.2 Rek" sheetId="9" r:id="rId9"/>
    <sheet name="01.2 016-Ch-1.2 Pol" sheetId="10" r:id="rId10"/>
    <sheet name="01.3 016-Ch-1.3 KL" sheetId="11" r:id="rId11"/>
    <sheet name="01.3 016-Ch-1.3 Rek" sheetId="12" r:id="rId12"/>
    <sheet name="01.3 016-Ch-1.3 Pol" sheetId="13" r:id="rId13"/>
  </sheets>
  <definedNames>
    <definedName name="CelkemObjekty" localSheetId="0">Stavba!$F$37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'00 016-Ch-0 Pol'!$1:$6</definedName>
    <definedName name="_xlnm.Print_Titles" localSheetId="2">'00 016-Ch-0 Rek'!$1:$6</definedName>
    <definedName name="_xlnm.Print_Titles" localSheetId="6">'01.1 016-Ch-1.1 Pol'!$1:$6</definedName>
    <definedName name="_xlnm.Print_Titles" localSheetId="5">'01.1 016-Ch-1.1 Rek'!$1:$6</definedName>
    <definedName name="_xlnm.Print_Titles" localSheetId="9">'01.2 016-Ch-1.2 Pol'!$1:$6</definedName>
    <definedName name="_xlnm.Print_Titles" localSheetId="8">'01.2 016-Ch-1.2 Rek'!$1:$6</definedName>
    <definedName name="_xlnm.Print_Titles" localSheetId="12">'01.3 016-Ch-1.3 Pol'!$1:$6</definedName>
    <definedName name="_xlnm.Print_Titles" localSheetId="11">'01.3 016-Ch-1.3 Rek'!$1:$6</definedName>
    <definedName name="Objednatel" localSheetId="0">Stavba!$D$11</definedName>
    <definedName name="Objekt" localSheetId="0">Stavba!$B$29</definedName>
    <definedName name="_xlnm.Print_Area" localSheetId="1">'00 016-Ch-0 KL'!$A$1:$G$45</definedName>
    <definedName name="_xlnm.Print_Area" localSheetId="3">'00 016-Ch-0 Pol'!$A$1:$K$20</definedName>
    <definedName name="_xlnm.Print_Area" localSheetId="2">'00 016-Ch-0 Rek'!$A$1:$I$22</definedName>
    <definedName name="_xlnm.Print_Area" localSheetId="4">'01.1 016-Ch-1.1 KL'!$A$1:$G$45</definedName>
    <definedName name="_xlnm.Print_Area" localSheetId="6">'01.1 016-Ch-1.1 Pol'!$A$1:$K$40</definedName>
    <definedName name="_xlnm.Print_Area" localSheetId="5">'01.1 016-Ch-1.1 Rek'!$A$1:$I$26</definedName>
    <definedName name="_xlnm.Print_Area" localSheetId="7">'01.2 016-Ch-1.2 KL'!$A$1:$G$45</definedName>
    <definedName name="_xlnm.Print_Area" localSheetId="9">'01.2 016-Ch-1.2 Pol'!$A$1:$K$193</definedName>
    <definedName name="_xlnm.Print_Area" localSheetId="8">'01.2 016-Ch-1.2 Rek'!$A$1:$I$44</definedName>
    <definedName name="_xlnm.Print_Area" localSheetId="10">'01.3 016-Ch-1.3 KL'!$A$1:$G$45</definedName>
    <definedName name="_xlnm.Print_Area" localSheetId="12">'01.3 016-Ch-1.3 Pol'!$A$1:$K$59</definedName>
    <definedName name="_xlnm.Print_Area" localSheetId="11">'01.3 016-Ch-1.3 Rek'!$A$1:$I$29</definedName>
    <definedName name="_xlnm.Print_Area" localSheetId="0">Stavba!$B$1:$J$102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opt" localSheetId="3" hidden="1">'00 016-Ch-0 Pol'!#REF!</definedName>
    <definedName name="solver_opt" localSheetId="6" hidden="1">'01.1 016-Ch-1.1 Pol'!#REF!</definedName>
    <definedName name="solver_opt" localSheetId="9" hidden="1">'01.2 016-Ch-1.2 Pol'!#REF!</definedName>
    <definedName name="solver_opt" localSheetId="12" hidden="1">'01.3 016-Ch-1.3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ucetDilu" localSheetId="0">Stavba!$F$83:$J$83</definedName>
    <definedName name="StavbaCelkem" localSheetId="0">Stavba!$H$37</definedName>
    <definedName name="Zhotovitel" localSheetId="0">Stavba!$D$7</definedName>
  </definedNames>
  <calcPr calcId="171027"/>
</workbook>
</file>

<file path=xl/calcChain.xml><?xml version="1.0" encoding="utf-8"?>
<calcChain xmlns="http://schemas.openxmlformats.org/spreadsheetml/2006/main">
  <c r="G153" i="10" l="1"/>
  <c r="I27" i="12" l="1"/>
  <c r="D21" i="11"/>
  <c r="I26" i="12"/>
  <c r="G21" i="11" s="1"/>
  <c r="D20" i="11"/>
  <c r="I25" i="12"/>
  <c r="G20" i="11" s="1"/>
  <c r="D19" i="11"/>
  <c r="I24" i="12"/>
  <c r="G19" i="11" s="1"/>
  <c r="D18" i="11"/>
  <c r="I23" i="12"/>
  <c r="G18" i="11" s="1"/>
  <c r="D17" i="11"/>
  <c r="I22" i="12"/>
  <c r="G17" i="11" s="1"/>
  <c r="D16" i="11"/>
  <c r="I21" i="12"/>
  <c r="G16" i="11" s="1"/>
  <c r="D15" i="11"/>
  <c r="I20" i="12"/>
  <c r="G15" i="11" s="1"/>
  <c r="BE58" i="13"/>
  <c r="BE59" i="13" s="1"/>
  <c r="I14" i="12" s="1"/>
  <c r="BD58" i="13"/>
  <c r="BD59" i="13" s="1"/>
  <c r="H14" i="12" s="1"/>
  <c r="BC58" i="13"/>
  <c r="BB58" i="13"/>
  <c r="BB59" i="13" s="1"/>
  <c r="F14" i="12" s="1"/>
  <c r="K58" i="13"/>
  <c r="K59" i="13" s="1"/>
  <c r="I58" i="13"/>
  <c r="G58" i="13"/>
  <c r="G59" i="13" s="1"/>
  <c r="B14" i="12"/>
  <c r="A14" i="12"/>
  <c r="BC59" i="13"/>
  <c r="G14" i="12" s="1"/>
  <c r="I59" i="13"/>
  <c r="BE54" i="13"/>
  <c r="BD54" i="13"/>
  <c r="BC54" i="13"/>
  <c r="BB54" i="13"/>
  <c r="K54" i="13"/>
  <c r="I54" i="13"/>
  <c r="G54" i="13"/>
  <c r="BA54" i="13" s="1"/>
  <c r="BE52" i="13"/>
  <c r="BD52" i="13"/>
  <c r="BC52" i="13"/>
  <c r="BB52" i="13"/>
  <c r="K52" i="13"/>
  <c r="I52" i="13"/>
  <c r="G52" i="13"/>
  <c r="BA52" i="13" s="1"/>
  <c r="BE50" i="13"/>
  <c r="BD50" i="13"/>
  <c r="BC50" i="13"/>
  <c r="BB50" i="13"/>
  <c r="BB56" i="13" s="1"/>
  <c r="F13" i="12" s="1"/>
  <c r="K50" i="13"/>
  <c r="I50" i="13"/>
  <c r="G50" i="13"/>
  <c r="BA50" i="13" s="1"/>
  <c r="BE48" i="13"/>
  <c r="BE56" i="13" s="1"/>
  <c r="I13" i="12" s="1"/>
  <c r="BD48" i="13"/>
  <c r="BC48" i="13"/>
  <c r="BB48" i="13"/>
  <c r="K48" i="13"/>
  <c r="K56" i="13" s="1"/>
  <c r="I48" i="13"/>
  <c r="G48" i="13"/>
  <c r="B13" i="12"/>
  <c r="A13" i="12"/>
  <c r="BE44" i="13"/>
  <c r="BD44" i="13"/>
  <c r="BC44" i="13"/>
  <c r="BB44" i="13"/>
  <c r="K44" i="13"/>
  <c r="I44" i="13"/>
  <c r="I46" i="13" s="1"/>
  <c r="G44" i="13"/>
  <c r="BA44" i="13" s="1"/>
  <c r="BE41" i="13"/>
  <c r="BE46" i="13" s="1"/>
  <c r="I12" i="12" s="1"/>
  <c r="BD41" i="13"/>
  <c r="BC41" i="13"/>
  <c r="BB41" i="13"/>
  <c r="K41" i="13"/>
  <c r="K46" i="13" s="1"/>
  <c r="I41" i="13"/>
  <c r="G41" i="13"/>
  <c r="BA41" i="13" s="1"/>
  <c r="B12" i="12"/>
  <c r="A12" i="12"/>
  <c r="BE38" i="13"/>
  <c r="BD38" i="13"/>
  <c r="BC38" i="13"/>
  <c r="BB38" i="13"/>
  <c r="K38" i="13"/>
  <c r="I38" i="13"/>
  <c r="G38" i="13"/>
  <c r="BA38" i="13" s="1"/>
  <c r="BE36" i="13"/>
  <c r="BD36" i="13"/>
  <c r="BC36" i="13"/>
  <c r="BB36" i="13"/>
  <c r="K36" i="13"/>
  <c r="I36" i="13"/>
  <c r="I39" i="13" s="1"/>
  <c r="G36" i="13"/>
  <c r="BA36" i="13" s="1"/>
  <c r="B11" i="12"/>
  <c r="A11" i="12"/>
  <c r="BE32" i="13"/>
  <c r="BD32" i="13"/>
  <c r="BC32" i="13"/>
  <c r="BB32" i="13"/>
  <c r="K32" i="13"/>
  <c r="I32" i="13"/>
  <c r="G32" i="13"/>
  <c r="BA32" i="13" s="1"/>
  <c r="BE30" i="13"/>
  <c r="BD30" i="13"/>
  <c r="BC30" i="13"/>
  <c r="BB30" i="13"/>
  <c r="K30" i="13"/>
  <c r="I30" i="13"/>
  <c r="G30" i="13"/>
  <c r="B10" i="12"/>
  <c r="A10" i="12"/>
  <c r="BE26" i="13"/>
  <c r="BD26" i="13"/>
  <c r="BC26" i="13"/>
  <c r="BB26" i="13"/>
  <c r="K26" i="13"/>
  <c r="I26" i="13"/>
  <c r="G26" i="13"/>
  <c r="BA26" i="13" s="1"/>
  <c r="BE24" i="13"/>
  <c r="BD24" i="13"/>
  <c r="BD28" i="13" s="1"/>
  <c r="H9" i="12" s="1"/>
  <c r="BC24" i="13"/>
  <c r="BB24" i="13"/>
  <c r="BB28" i="13" s="1"/>
  <c r="F9" i="12" s="1"/>
  <c r="K24" i="13"/>
  <c r="I24" i="13"/>
  <c r="I28" i="13" s="1"/>
  <c r="G24" i="13"/>
  <c r="B9" i="12"/>
  <c r="A9" i="12"/>
  <c r="BE20" i="13"/>
  <c r="BD20" i="13"/>
  <c r="BC20" i="13"/>
  <c r="BB20" i="13"/>
  <c r="K20" i="13"/>
  <c r="I20" i="13"/>
  <c r="G20" i="13"/>
  <c r="BA20" i="13" s="1"/>
  <c r="BE18" i="13"/>
  <c r="BD18" i="13"/>
  <c r="BC18" i="13"/>
  <c r="BB18" i="13"/>
  <c r="K18" i="13"/>
  <c r="I18" i="13"/>
  <c r="G18" i="13"/>
  <c r="BA18" i="13" s="1"/>
  <c r="BE16" i="13"/>
  <c r="BD16" i="13"/>
  <c r="BC16" i="13"/>
  <c r="BB16" i="13"/>
  <c r="K16" i="13"/>
  <c r="I16" i="13"/>
  <c r="G16" i="13"/>
  <c r="BA16" i="13" s="1"/>
  <c r="BE14" i="13"/>
  <c r="BD14" i="13"/>
  <c r="BC14" i="13"/>
  <c r="BB14" i="13"/>
  <c r="K14" i="13"/>
  <c r="I14" i="13"/>
  <c r="G14" i="13"/>
  <c r="BA14" i="13" s="1"/>
  <c r="B8" i="12"/>
  <c r="A8" i="12"/>
  <c r="BE11" i="13"/>
  <c r="BD11" i="13"/>
  <c r="BC11" i="13"/>
  <c r="BB11" i="13"/>
  <c r="K11" i="13"/>
  <c r="I11" i="13"/>
  <c r="G11" i="13"/>
  <c r="BA11" i="13" s="1"/>
  <c r="BE10" i="13"/>
  <c r="BD10" i="13"/>
  <c r="BC10" i="13"/>
  <c r="BB10" i="13"/>
  <c r="K10" i="13"/>
  <c r="I10" i="13"/>
  <c r="G10" i="13"/>
  <c r="BA10" i="13" s="1"/>
  <c r="BE8" i="13"/>
  <c r="BD8" i="13"/>
  <c r="BC8" i="13"/>
  <c r="BB8" i="13"/>
  <c r="K8" i="13"/>
  <c r="I8" i="13"/>
  <c r="G8" i="13"/>
  <c r="BA8" i="13" s="1"/>
  <c r="B7" i="12"/>
  <c r="A7" i="12"/>
  <c r="E4" i="13"/>
  <c r="F3" i="13"/>
  <c r="C33" i="11"/>
  <c r="F33" i="11" s="1"/>
  <c r="C31" i="11"/>
  <c r="G7" i="11"/>
  <c r="I42" i="9"/>
  <c r="D21" i="8"/>
  <c r="I41" i="9"/>
  <c r="G21" i="8" s="1"/>
  <c r="D20" i="8"/>
  <c r="I40" i="9"/>
  <c r="G20" i="8" s="1"/>
  <c r="D19" i="8"/>
  <c r="I39" i="9"/>
  <c r="G19" i="8" s="1"/>
  <c r="D18" i="8"/>
  <c r="I38" i="9"/>
  <c r="G18" i="8" s="1"/>
  <c r="D17" i="8"/>
  <c r="I37" i="9"/>
  <c r="G17" i="8" s="1"/>
  <c r="D16" i="8"/>
  <c r="I36" i="9"/>
  <c r="G16" i="8" s="1"/>
  <c r="D15" i="8"/>
  <c r="I35" i="9"/>
  <c r="G15" i="8" s="1"/>
  <c r="BE192" i="10"/>
  <c r="BD192" i="10"/>
  <c r="BC192" i="10"/>
  <c r="BA192" i="10"/>
  <c r="K192" i="10"/>
  <c r="I192" i="10"/>
  <c r="G192" i="10"/>
  <c r="BB192" i="10" s="1"/>
  <c r="BE190" i="10"/>
  <c r="BD190" i="10"/>
  <c r="BC190" i="10"/>
  <c r="BA190" i="10"/>
  <c r="K190" i="10"/>
  <c r="I190" i="10"/>
  <c r="I193" i="10" s="1"/>
  <c r="G190" i="10"/>
  <c r="B29" i="9"/>
  <c r="A29" i="9"/>
  <c r="BE185" i="10"/>
  <c r="BD185" i="10"/>
  <c r="BC185" i="10"/>
  <c r="BA185" i="10"/>
  <c r="K185" i="10"/>
  <c r="I185" i="10"/>
  <c r="G185" i="10"/>
  <c r="BB185" i="10" s="1"/>
  <c r="BE183" i="10"/>
  <c r="BD183" i="10"/>
  <c r="BC183" i="10"/>
  <c r="BA183" i="10"/>
  <c r="K183" i="10"/>
  <c r="I183" i="10"/>
  <c r="G183" i="10"/>
  <c r="BB183" i="10" s="1"/>
  <c r="B28" i="9"/>
  <c r="A28" i="9"/>
  <c r="K188" i="10"/>
  <c r="BE180" i="10"/>
  <c r="BE181" i="10" s="1"/>
  <c r="I27" i="9" s="1"/>
  <c r="BD180" i="10"/>
  <c r="BD181" i="10" s="1"/>
  <c r="H27" i="9" s="1"/>
  <c r="BC180" i="10"/>
  <c r="BB180" i="10"/>
  <c r="BB181" i="10" s="1"/>
  <c r="F27" i="9" s="1"/>
  <c r="K180" i="10"/>
  <c r="K181" i="10" s="1"/>
  <c r="I180" i="10"/>
  <c r="I181" i="10" s="1"/>
  <c r="G180" i="10"/>
  <c r="BA180" i="10" s="1"/>
  <c r="BA181" i="10" s="1"/>
  <c r="B27" i="9"/>
  <c r="A27" i="9"/>
  <c r="BC181" i="10"/>
  <c r="G27" i="9" s="1"/>
  <c r="BE177" i="10"/>
  <c r="BD177" i="10"/>
  <c r="BC177" i="10"/>
  <c r="BB177" i="10"/>
  <c r="K177" i="10"/>
  <c r="I177" i="10"/>
  <c r="G177" i="10"/>
  <c r="BA177" i="10" s="1"/>
  <c r="BE176" i="10"/>
  <c r="BD176" i="10"/>
  <c r="BC176" i="10"/>
  <c r="BB176" i="10"/>
  <c r="K176" i="10"/>
  <c r="I176" i="10"/>
  <c r="G176" i="10"/>
  <c r="BA176" i="10" s="1"/>
  <c r="BE175" i="10"/>
  <c r="BD175" i="10"/>
  <c r="BC175" i="10"/>
  <c r="BB175" i="10"/>
  <c r="K175" i="10"/>
  <c r="I175" i="10"/>
  <c r="G175" i="10"/>
  <c r="BA175" i="10" s="1"/>
  <c r="BE174" i="10"/>
  <c r="BD174" i="10"/>
  <c r="BC174" i="10"/>
  <c r="BB174" i="10"/>
  <c r="K174" i="10"/>
  <c r="I174" i="10"/>
  <c r="G174" i="10"/>
  <c r="BA174" i="10" s="1"/>
  <c r="BE173" i="10"/>
  <c r="BD173" i="10"/>
  <c r="BC173" i="10"/>
  <c r="BB173" i="10"/>
  <c r="K173" i="10"/>
  <c r="I173" i="10"/>
  <c r="G173" i="10"/>
  <c r="BA173" i="10" s="1"/>
  <c r="BE171" i="10"/>
  <c r="BD171" i="10"/>
  <c r="BC171" i="10"/>
  <c r="BB171" i="10"/>
  <c r="K171" i="10"/>
  <c r="I171" i="10"/>
  <c r="G171" i="10"/>
  <c r="BA171" i="10" s="1"/>
  <c r="BE170" i="10"/>
  <c r="BD170" i="10"/>
  <c r="BC170" i="10"/>
  <c r="BB170" i="10"/>
  <c r="K170" i="10"/>
  <c r="I170" i="10"/>
  <c r="G170" i="10"/>
  <c r="BA170" i="10" s="1"/>
  <c r="B26" i="9"/>
  <c r="A26" i="9"/>
  <c r="BE167" i="10"/>
  <c r="BD167" i="10"/>
  <c r="BD168" i="10" s="1"/>
  <c r="H25" i="9" s="1"/>
  <c r="BC167" i="10"/>
  <c r="BB167" i="10"/>
  <c r="K167" i="10"/>
  <c r="I167" i="10"/>
  <c r="G167" i="10"/>
  <c r="BA167" i="10" s="1"/>
  <c r="BE165" i="10"/>
  <c r="BD165" i="10"/>
  <c r="BC165" i="10"/>
  <c r="BB165" i="10"/>
  <c r="K165" i="10"/>
  <c r="I165" i="10"/>
  <c r="G165" i="10"/>
  <c r="B25" i="9"/>
  <c r="A25" i="9"/>
  <c r="BE162" i="10"/>
  <c r="BD162" i="10"/>
  <c r="BC162" i="10"/>
  <c r="BB162" i="10"/>
  <c r="K162" i="10"/>
  <c r="I162" i="10"/>
  <c r="G162" i="10"/>
  <c r="BA162" i="10" s="1"/>
  <c r="BE160" i="10"/>
  <c r="BD160" i="10"/>
  <c r="BC160" i="10"/>
  <c r="BB160" i="10"/>
  <c r="K160" i="10"/>
  <c r="I160" i="10"/>
  <c r="G160" i="10"/>
  <c r="BA160" i="10" s="1"/>
  <c r="BE158" i="10"/>
  <c r="BD158" i="10"/>
  <c r="BC158" i="10"/>
  <c r="BB158" i="10"/>
  <c r="K158" i="10"/>
  <c r="I158" i="10"/>
  <c r="G158" i="10"/>
  <c r="BA158" i="10" s="1"/>
  <c r="BE156" i="10"/>
  <c r="BD156" i="10"/>
  <c r="BC156" i="10"/>
  <c r="BB156" i="10"/>
  <c r="K156" i="10"/>
  <c r="I156" i="10"/>
  <c r="G156" i="10"/>
  <c r="BA156" i="10" s="1"/>
  <c r="BE154" i="10"/>
  <c r="BD154" i="10"/>
  <c r="BC154" i="10"/>
  <c r="BB154" i="10"/>
  <c r="K154" i="10"/>
  <c r="I154" i="10"/>
  <c r="G154" i="10"/>
  <c r="BA154" i="10" s="1"/>
  <c r="BE152" i="10"/>
  <c r="BD152" i="10"/>
  <c r="BC152" i="10"/>
  <c r="BB152" i="10"/>
  <c r="K152" i="10"/>
  <c r="I152" i="10"/>
  <c r="G152" i="10"/>
  <c r="BA152" i="10" s="1"/>
  <c r="BE151" i="10"/>
  <c r="BD151" i="10"/>
  <c r="BC151" i="10"/>
  <c r="BB151" i="10"/>
  <c r="K151" i="10"/>
  <c r="I151" i="10"/>
  <c r="G151" i="10"/>
  <c r="BA151" i="10" s="1"/>
  <c r="BE150" i="10"/>
  <c r="BD150" i="10"/>
  <c r="BC150" i="10"/>
  <c r="BB150" i="10"/>
  <c r="K150" i="10"/>
  <c r="I150" i="10"/>
  <c r="G150" i="10"/>
  <c r="BA150" i="10" s="1"/>
  <c r="BE149" i="10"/>
  <c r="BD149" i="10"/>
  <c r="BC149" i="10"/>
  <c r="BB149" i="10"/>
  <c r="K149" i="10"/>
  <c r="I149" i="10"/>
  <c r="G149" i="10"/>
  <c r="BA149" i="10" s="1"/>
  <c r="B24" i="9"/>
  <c r="A24" i="9"/>
  <c r="BE146" i="10"/>
  <c r="BD146" i="10"/>
  <c r="BC146" i="10"/>
  <c r="BB146" i="10"/>
  <c r="K146" i="10"/>
  <c r="I146" i="10"/>
  <c r="G146" i="10"/>
  <c r="BA146" i="10" s="1"/>
  <c r="BE145" i="10"/>
  <c r="BD145" i="10"/>
  <c r="BC145" i="10"/>
  <c r="BB145" i="10"/>
  <c r="K145" i="10"/>
  <c r="I145" i="10"/>
  <c r="G145" i="10"/>
  <c r="BA145" i="10" s="1"/>
  <c r="BE144" i="10"/>
  <c r="BD144" i="10"/>
  <c r="BC144" i="10"/>
  <c r="BB144" i="10"/>
  <c r="K144" i="10"/>
  <c r="I144" i="10"/>
  <c r="G144" i="10"/>
  <c r="BA144" i="10" s="1"/>
  <c r="B23" i="9"/>
  <c r="A23" i="9"/>
  <c r="BE141" i="10"/>
  <c r="BD141" i="10"/>
  <c r="BC141" i="10"/>
  <c r="BB141" i="10"/>
  <c r="K141" i="10"/>
  <c r="I141" i="10"/>
  <c r="G141" i="10"/>
  <c r="BA141" i="10" s="1"/>
  <c r="BE140" i="10"/>
  <c r="BE142" i="10" s="1"/>
  <c r="I22" i="9" s="1"/>
  <c r="BD140" i="10"/>
  <c r="BC140" i="10"/>
  <c r="BB140" i="10"/>
  <c r="K140" i="10"/>
  <c r="I140" i="10"/>
  <c r="G140" i="10"/>
  <c r="BA140" i="10" s="1"/>
  <c r="B22" i="9"/>
  <c r="A22" i="9"/>
  <c r="BE136" i="10"/>
  <c r="BD136" i="10"/>
  <c r="BC136" i="10"/>
  <c r="BB136" i="10"/>
  <c r="K136" i="10"/>
  <c r="I136" i="10"/>
  <c r="G136" i="10"/>
  <c r="BA136" i="10" s="1"/>
  <c r="BE133" i="10"/>
  <c r="BE138" i="10" s="1"/>
  <c r="I21" i="9" s="1"/>
  <c r="BD133" i="10"/>
  <c r="BC133" i="10"/>
  <c r="BB133" i="10"/>
  <c r="K133" i="10"/>
  <c r="K138" i="10" s="1"/>
  <c r="I133" i="10"/>
  <c r="G133" i="10"/>
  <c r="B21" i="9"/>
  <c r="A21" i="9"/>
  <c r="BE130" i="10"/>
  <c r="BD130" i="10"/>
  <c r="BC130" i="10"/>
  <c r="BB130" i="10"/>
  <c r="K130" i="10"/>
  <c r="I130" i="10"/>
  <c r="G130" i="10"/>
  <c r="BA130" i="10" s="1"/>
  <c r="BE128" i="10"/>
  <c r="BD128" i="10"/>
  <c r="BC128" i="10"/>
  <c r="BB128" i="10"/>
  <c r="K128" i="10"/>
  <c r="I128" i="10"/>
  <c r="G128" i="10"/>
  <c r="BA128" i="10" s="1"/>
  <c r="BE127" i="10"/>
  <c r="BD127" i="10"/>
  <c r="BD131" i="10" s="1"/>
  <c r="H20" i="9" s="1"/>
  <c r="BC127" i="10"/>
  <c r="BB127" i="10"/>
  <c r="K127" i="10"/>
  <c r="I127" i="10"/>
  <c r="G127" i="10"/>
  <c r="BA127" i="10" s="1"/>
  <c r="BE126" i="10"/>
  <c r="BD126" i="10"/>
  <c r="BC126" i="10"/>
  <c r="BB126" i="10"/>
  <c r="K126" i="10"/>
  <c r="I126" i="10"/>
  <c r="G126" i="10"/>
  <c r="B20" i="9"/>
  <c r="A20" i="9"/>
  <c r="BE122" i="10"/>
  <c r="BD122" i="10"/>
  <c r="BC122" i="10"/>
  <c r="BB122" i="10"/>
  <c r="K122" i="10"/>
  <c r="I122" i="10"/>
  <c r="G122" i="10"/>
  <c r="BA122" i="10" s="1"/>
  <c r="BE119" i="10"/>
  <c r="BE124" i="10" s="1"/>
  <c r="I19" i="9" s="1"/>
  <c r="BD119" i="10"/>
  <c r="BC119" i="10"/>
  <c r="BB119" i="10"/>
  <c r="K119" i="10"/>
  <c r="I119" i="10"/>
  <c r="G119" i="10"/>
  <c r="BA119" i="10" s="1"/>
  <c r="B19" i="9"/>
  <c r="A19" i="9"/>
  <c r="BB124" i="10"/>
  <c r="F19" i="9" s="1"/>
  <c r="BE113" i="10"/>
  <c r="BE117" i="10" s="1"/>
  <c r="I18" i="9" s="1"/>
  <c r="BD113" i="10"/>
  <c r="BD117" i="10" s="1"/>
  <c r="H18" i="9" s="1"/>
  <c r="BC113" i="10"/>
  <c r="BC117" i="10" s="1"/>
  <c r="G18" i="9" s="1"/>
  <c r="BB113" i="10"/>
  <c r="BB117" i="10" s="1"/>
  <c r="F18" i="9" s="1"/>
  <c r="K113" i="10"/>
  <c r="K117" i="10" s="1"/>
  <c r="I113" i="10"/>
  <c r="I117" i="10" s="1"/>
  <c r="G113" i="10"/>
  <c r="BA113" i="10" s="1"/>
  <c r="BA117" i="10" s="1"/>
  <c r="B18" i="9"/>
  <c r="A18" i="9"/>
  <c r="BE109" i="10"/>
  <c r="BD109" i="10"/>
  <c r="BC109" i="10"/>
  <c r="BB109" i="10"/>
  <c r="K109" i="10"/>
  <c r="I109" i="10"/>
  <c r="G109" i="10"/>
  <c r="BA109" i="10" s="1"/>
  <c r="BE107" i="10"/>
  <c r="BD107" i="10"/>
  <c r="BC107" i="10"/>
  <c r="BB107" i="10"/>
  <c r="K107" i="10"/>
  <c r="I107" i="10"/>
  <c r="G107" i="10"/>
  <c r="BA107" i="10" s="1"/>
  <c r="BE105" i="10"/>
  <c r="BD105" i="10"/>
  <c r="BC105" i="10"/>
  <c r="BB105" i="10"/>
  <c r="K105" i="10"/>
  <c r="I105" i="10"/>
  <c r="G105" i="10"/>
  <c r="BA105" i="10" s="1"/>
  <c r="BE103" i="10"/>
  <c r="BD103" i="10"/>
  <c r="BC103" i="10"/>
  <c r="BB103" i="10"/>
  <c r="K103" i="10"/>
  <c r="I103" i="10"/>
  <c r="G103" i="10"/>
  <c r="B17" i="9"/>
  <c r="A17" i="9"/>
  <c r="BE100" i="10"/>
  <c r="BE101" i="10" s="1"/>
  <c r="I16" i="9" s="1"/>
  <c r="BD100" i="10"/>
  <c r="BD101" i="10" s="1"/>
  <c r="H16" i="9" s="1"/>
  <c r="BC100" i="10"/>
  <c r="BC101" i="10" s="1"/>
  <c r="G16" i="9" s="1"/>
  <c r="BB100" i="10"/>
  <c r="BB101" i="10" s="1"/>
  <c r="F16" i="9" s="1"/>
  <c r="K100" i="10"/>
  <c r="K101" i="10" s="1"/>
  <c r="I100" i="10"/>
  <c r="I101" i="10" s="1"/>
  <c r="G100" i="10"/>
  <c r="BA100" i="10" s="1"/>
  <c r="BA101" i="10" s="1"/>
  <c r="B16" i="9"/>
  <c r="A16" i="9"/>
  <c r="BE94" i="10"/>
  <c r="BD94" i="10"/>
  <c r="BC94" i="10"/>
  <c r="BB94" i="10"/>
  <c r="K94" i="10"/>
  <c r="I94" i="10"/>
  <c r="G94" i="10"/>
  <c r="BA94" i="10" s="1"/>
  <c r="BE93" i="10"/>
  <c r="BD93" i="10"/>
  <c r="BC93" i="10"/>
  <c r="BB93" i="10"/>
  <c r="K93" i="10"/>
  <c r="I93" i="10"/>
  <c r="G93" i="10"/>
  <c r="BA93" i="10" s="1"/>
  <c r="BE89" i="10"/>
  <c r="BD89" i="10"/>
  <c r="BC89" i="10"/>
  <c r="BB89" i="10"/>
  <c r="K89" i="10"/>
  <c r="I89" i="10"/>
  <c r="G89" i="10"/>
  <c r="BA89" i="10" s="1"/>
  <c r="BE85" i="10"/>
  <c r="BD85" i="10"/>
  <c r="BC85" i="10"/>
  <c r="BB85" i="10"/>
  <c r="K85" i="10"/>
  <c r="I85" i="10"/>
  <c r="G85" i="10"/>
  <c r="BA85" i="10" s="1"/>
  <c r="BE83" i="10"/>
  <c r="BD83" i="10"/>
  <c r="BC83" i="10"/>
  <c r="BB83" i="10"/>
  <c r="K83" i="10"/>
  <c r="I83" i="10"/>
  <c r="G83" i="10"/>
  <c r="BA83" i="10" s="1"/>
  <c r="B15" i="9"/>
  <c r="A15" i="9"/>
  <c r="BE77" i="10"/>
  <c r="BD77" i="10"/>
  <c r="BC77" i="10"/>
  <c r="BB77" i="10"/>
  <c r="K77" i="10"/>
  <c r="I77" i="10"/>
  <c r="G77" i="10"/>
  <c r="BA77" i="10" s="1"/>
  <c r="BE76" i="10"/>
  <c r="BD76" i="10"/>
  <c r="BC76" i="10"/>
  <c r="BB76" i="10"/>
  <c r="K76" i="10"/>
  <c r="I76" i="10"/>
  <c r="G76" i="10"/>
  <c r="BA76" i="10" s="1"/>
  <c r="BE73" i="10"/>
  <c r="BD73" i="10"/>
  <c r="BC73" i="10"/>
  <c r="BB73" i="10"/>
  <c r="K73" i="10"/>
  <c r="I73" i="10"/>
  <c r="G73" i="10"/>
  <c r="BA73" i="10" s="1"/>
  <c r="BE70" i="10"/>
  <c r="BD70" i="10"/>
  <c r="BC70" i="10"/>
  <c r="BB70" i="10"/>
  <c r="K70" i="10"/>
  <c r="I70" i="10"/>
  <c r="G70" i="10"/>
  <c r="BA70" i="10" s="1"/>
  <c r="B14" i="9"/>
  <c r="A14" i="9"/>
  <c r="BE67" i="10"/>
  <c r="BD67" i="10"/>
  <c r="BC67" i="10"/>
  <c r="BB67" i="10"/>
  <c r="K67" i="10"/>
  <c r="I67" i="10"/>
  <c r="G67" i="10"/>
  <c r="BA67" i="10" s="1"/>
  <c r="BE63" i="10"/>
  <c r="BD63" i="10"/>
  <c r="BC63" i="10"/>
  <c r="BB63" i="10"/>
  <c r="K63" i="10"/>
  <c r="I63" i="10"/>
  <c r="G63" i="10"/>
  <c r="BA63" i="10" s="1"/>
  <c r="BE60" i="10"/>
  <c r="BD60" i="10"/>
  <c r="BC60" i="10"/>
  <c r="BB60" i="10"/>
  <c r="K60" i="10"/>
  <c r="I60" i="10"/>
  <c r="G60" i="10"/>
  <c r="BA60" i="10" s="1"/>
  <c r="BE57" i="10"/>
  <c r="BD57" i="10"/>
  <c r="BC57" i="10"/>
  <c r="BB57" i="10"/>
  <c r="K57" i="10"/>
  <c r="I57" i="10"/>
  <c r="G57" i="10"/>
  <c r="BA57" i="10" s="1"/>
  <c r="BE55" i="10"/>
  <c r="BD55" i="10"/>
  <c r="BC55" i="10"/>
  <c r="BB55" i="10"/>
  <c r="K55" i="10"/>
  <c r="I55" i="10"/>
  <c r="G55" i="10"/>
  <c r="BA55" i="10" s="1"/>
  <c r="BE52" i="10"/>
  <c r="BD52" i="10"/>
  <c r="BC52" i="10"/>
  <c r="BB52" i="10"/>
  <c r="K52" i="10"/>
  <c r="I52" i="10"/>
  <c r="G52" i="10"/>
  <c r="BA52" i="10" s="1"/>
  <c r="BE50" i="10"/>
  <c r="BD50" i="10"/>
  <c r="BC50" i="10"/>
  <c r="BB50" i="10"/>
  <c r="K50" i="10"/>
  <c r="I50" i="10"/>
  <c r="G50" i="10"/>
  <c r="BA50" i="10" s="1"/>
  <c r="BE47" i="10"/>
  <c r="BD47" i="10"/>
  <c r="BC47" i="10"/>
  <c r="BB47" i="10"/>
  <c r="K47" i="10"/>
  <c r="I47" i="10"/>
  <c r="G47" i="10"/>
  <c r="B13" i="9"/>
  <c r="A13" i="9"/>
  <c r="BE40" i="10"/>
  <c r="BE45" i="10" s="1"/>
  <c r="I12" i="9" s="1"/>
  <c r="BD40" i="10"/>
  <c r="BD45" i="10" s="1"/>
  <c r="H12" i="9" s="1"/>
  <c r="BC40" i="10"/>
  <c r="BC45" i="10" s="1"/>
  <c r="G12" i="9" s="1"/>
  <c r="BB40" i="10"/>
  <c r="BB45" i="10" s="1"/>
  <c r="F12" i="9" s="1"/>
  <c r="K40" i="10"/>
  <c r="K45" i="10" s="1"/>
  <c r="I40" i="10"/>
  <c r="G40" i="10"/>
  <c r="BA40" i="10" s="1"/>
  <c r="BA45" i="10" s="1"/>
  <c r="B12" i="9"/>
  <c r="A12" i="9"/>
  <c r="I45" i="10"/>
  <c r="BE36" i="10"/>
  <c r="BE38" i="10" s="1"/>
  <c r="I11" i="9" s="1"/>
  <c r="BD36" i="10"/>
  <c r="BD38" i="10" s="1"/>
  <c r="H11" i="9" s="1"/>
  <c r="BC36" i="10"/>
  <c r="BB36" i="10"/>
  <c r="BB38" i="10" s="1"/>
  <c r="F11" i="9" s="1"/>
  <c r="K36" i="10"/>
  <c r="K38" i="10" s="1"/>
  <c r="I36" i="10"/>
  <c r="I38" i="10" s="1"/>
  <c r="G36" i="10"/>
  <c r="BA36" i="10" s="1"/>
  <c r="BA38" i="10" s="1"/>
  <c r="B11" i="9"/>
  <c r="A11" i="9"/>
  <c r="BC38" i="10"/>
  <c r="G11" i="9" s="1"/>
  <c r="BE32" i="10"/>
  <c r="BD32" i="10"/>
  <c r="BC32" i="10"/>
  <c r="BB32" i="10"/>
  <c r="K32" i="10"/>
  <c r="I32" i="10"/>
  <c r="G32" i="10"/>
  <c r="BA32" i="10" s="1"/>
  <c r="BE30" i="10"/>
  <c r="BD30" i="10"/>
  <c r="BC30" i="10"/>
  <c r="BB30" i="10"/>
  <c r="K30" i="10"/>
  <c r="I30" i="10"/>
  <c r="G30" i="10"/>
  <c r="BA30" i="10" s="1"/>
  <c r="B10" i="9"/>
  <c r="A10" i="9"/>
  <c r="BE27" i="10"/>
  <c r="BD27" i="10"/>
  <c r="BC27" i="10"/>
  <c r="BB27" i="10"/>
  <c r="K27" i="10"/>
  <c r="I27" i="10"/>
  <c r="G27" i="10"/>
  <c r="BA27" i="10" s="1"/>
  <c r="BE24" i="10"/>
  <c r="BE28" i="10" s="1"/>
  <c r="I9" i="9" s="1"/>
  <c r="BD24" i="10"/>
  <c r="BC24" i="10"/>
  <c r="BC28" i="10" s="1"/>
  <c r="G9" i="9" s="1"/>
  <c r="BB24" i="10"/>
  <c r="K24" i="10"/>
  <c r="K28" i="10" s="1"/>
  <c r="I24" i="10"/>
  <c r="G24" i="10"/>
  <c r="B9" i="9"/>
  <c r="A9" i="9"/>
  <c r="BE20" i="10"/>
  <c r="BD20" i="10"/>
  <c r="BC20" i="10"/>
  <c r="BB20" i="10"/>
  <c r="K20" i="10"/>
  <c r="I20" i="10"/>
  <c r="G20" i="10"/>
  <c r="BA20" i="10" s="1"/>
  <c r="BE18" i="10"/>
  <c r="BD18" i="10"/>
  <c r="BC18" i="10"/>
  <c r="BB18" i="10"/>
  <c r="K18" i="10"/>
  <c r="I18" i="10"/>
  <c r="G18" i="10"/>
  <c r="BA18" i="10" s="1"/>
  <c r="B8" i="9"/>
  <c r="A8" i="9"/>
  <c r="BE15" i="10"/>
  <c r="BD15" i="10"/>
  <c r="BC15" i="10"/>
  <c r="BB15" i="10"/>
  <c r="K15" i="10"/>
  <c r="I15" i="10"/>
  <c r="G15" i="10"/>
  <c r="BA15" i="10" s="1"/>
  <c r="BE14" i="10"/>
  <c r="BD14" i="10"/>
  <c r="BC14" i="10"/>
  <c r="BB14" i="10"/>
  <c r="K14" i="10"/>
  <c r="I14" i="10"/>
  <c r="G14" i="10"/>
  <c r="BA14" i="10" s="1"/>
  <c r="BE13" i="10"/>
  <c r="BD13" i="10"/>
  <c r="BC13" i="10"/>
  <c r="BB13" i="10"/>
  <c r="K13" i="10"/>
  <c r="I13" i="10"/>
  <c r="G13" i="10"/>
  <c r="BA13" i="10" s="1"/>
  <c r="BE12" i="10"/>
  <c r="BD12" i="10"/>
  <c r="BC12" i="10"/>
  <c r="BB12" i="10"/>
  <c r="K12" i="10"/>
  <c r="I12" i="10"/>
  <c r="G12" i="10"/>
  <c r="BA12" i="10" s="1"/>
  <c r="BE11" i="10"/>
  <c r="BD11" i="10"/>
  <c r="BC11" i="10"/>
  <c r="BB11" i="10"/>
  <c r="K11" i="10"/>
  <c r="I11" i="10"/>
  <c r="G11" i="10"/>
  <c r="BA11" i="10" s="1"/>
  <c r="BE10" i="10"/>
  <c r="BD10" i="10"/>
  <c r="BC10" i="10"/>
  <c r="BB10" i="10"/>
  <c r="K10" i="10"/>
  <c r="I10" i="10"/>
  <c r="G10" i="10"/>
  <c r="BA10" i="10" s="1"/>
  <c r="BE8" i="10"/>
  <c r="BD8" i="10"/>
  <c r="BC8" i="10"/>
  <c r="BB8" i="10"/>
  <c r="K8" i="10"/>
  <c r="I8" i="10"/>
  <c r="G8" i="10"/>
  <c r="BA8" i="10" s="1"/>
  <c r="B7" i="9"/>
  <c r="A7" i="9"/>
  <c r="E4" i="10"/>
  <c r="F3" i="10"/>
  <c r="C33" i="8"/>
  <c r="F33" i="8" s="1"/>
  <c r="C31" i="8"/>
  <c r="G7" i="8"/>
  <c r="I24" i="6"/>
  <c r="D21" i="5"/>
  <c r="I23" i="6"/>
  <c r="G21" i="5" s="1"/>
  <c r="D20" i="5"/>
  <c r="I22" i="6"/>
  <c r="G20" i="5" s="1"/>
  <c r="D19" i="5"/>
  <c r="I21" i="6"/>
  <c r="G19" i="5" s="1"/>
  <c r="D18" i="5"/>
  <c r="I20" i="6"/>
  <c r="G18" i="5" s="1"/>
  <c r="D17" i="5"/>
  <c r="I19" i="6"/>
  <c r="G17" i="5" s="1"/>
  <c r="D16" i="5"/>
  <c r="I18" i="6"/>
  <c r="G16" i="5" s="1"/>
  <c r="D15" i="5"/>
  <c r="I17" i="6"/>
  <c r="G15" i="5" s="1"/>
  <c r="BE39" i="7"/>
  <c r="BE40" i="7" s="1"/>
  <c r="I11" i="6" s="1"/>
  <c r="BD39" i="7"/>
  <c r="BD40" i="7" s="1"/>
  <c r="H11" i="6" s="1"/>
  <c r="BC39" i="7"/>
  <c r="BC40" i="7" s="1"/>
  <c r="G11" i="6" s="1"/>
  <c r="BB39" i="7"/>
  <c r="BB40" i="7" s="1"/>
  <c r="F11" i="6" s="1"/>
  <c r="K39" i="7"/>
  <c r="K40" i="7" s="1"/>
  <c r="I39" i="7"/>
  <c r="G39" i="7"/>
  <c r="BA39" i="7" s="1"/>
  <c r="BA40" i="7" s="1"/>
  <c r="B11" i="6"/>
  <c r="A11" i="6"/>
  <c r="I40" i="7"/>
  <c r="G40" i="7"/>
  <c r="BE35" i="7"/>
  <c r="BD35" i="7"/>
  <c r="BC35" i="7"/>
  <c r="BB35" i="7"/>
  <c r="K35" i="7"/>
  <c r="I35" i="7"/>
  <c r="G35" i="7"/>
  <c r="BA35" i="7" s="1"/>
  <c r="BE34" i="7"/>
  <c r="BD34" i="7"/>
  <c r="BC34" i="7"/>
  <c r="BB34" i="7"/>
  <c r="K34" i="7"/>
  <c r="K37" i="7" s="1"/>
  <c r="I34" i="7"/>
  <c r="G34" i="7"/>
  <c r="BA34" i="7" s="1"/>
  <c r="BE33" i="7"/>
  <c r="BD33" i="7"/>
  <c r="BD37" i="7" s="1"/>
  <c r="H10" i="6" s="1"/>
  <c r="BC33" i="7"/>
  <c r="BB33" i="7"/>
  <c r="K33" i="7"/>
  <c r="I33" i="7"/>
  <c r="G33" i="7"/>
  <c r="BA33" i="7" s="1"/>
  <c r="BE31" i="7"/>
  <c r="BD31" i="7"/>
  <c r="BC31" i="7"/>
  <c r="BB31" i="7"/>
  <c r="K31" i="7"/>
  <c r="I31" i="7"/>
  <c r="G31" i="7"/>
  <c r="BA31" i="7" s="1"/>
  <c r="B10" i="6"/>
  <c r="A10" i="6"/>
  <c r="BE27" i="7"/>
  <c r="BE29" i="7" s="1"/>
  <c r="I9" i="6" s="1"/>
  <c r="BD27" i="7"/>
  <c r="BC27" i="7"/>
  <c r="BC29" i="7" s="1"/>
  <c r="G9" i="6" s="1"/>
  <c r="BB27" i="7"/>
  <c r="BB29" i="7" s="1"/>
  <c r="F9" i="6" s="1"/>
  <c r="K27" i="7"/>
  <c r="K29" i="7" s="1"/>
  <c r="I27" i="7"/>
  <c r="I29" i="7" s="1"/>
  <c r="G27" i="7"/>
  <c r="BA27" i="7" s="1"/>
  <c r="BA29" i="7" s="1"/>
  <c r="B9" i="6"/>
  <c r="A9" i="6"/>
  <c r="BD29" i="7"/>
  <c r="H9" i="6" s="1"/>
  <c r="BE24" i="7"/>
  <c r="BD24" i="7"/>
  <c r="BC24" i="7"/>
  <c r="BB24" i="7"/>
  <c r="K24" i="7"/>
  <c r="I24" i="7"/>
  <c r="G24" i="7"/>
  <c r="BA24" i="7" s="1"/>
  <c r="BE22" i="7"/>
  <c r="BD22" i="7"/>
  <c r="BC22" i="7"/>
  <c r="BB22" i="7"/>
  <c r="K22" i="7"/>
  <c r="I22" i="7"/>
  <c r="G22" i="7"/>
  <c r="BA22" i="7" s="1"/>
  <c r="BE20" i="7"/>
  <c r="BD20" i="7"/>
  <c r="BC20" i="7"/>
  <c r="BB20" i="7"/>
  <c r="K20" i="7"/>
  <c r="I20" i="7"/>
  <c r="G20" i="7"/>
  <c r="BA20" i="7" s="1"/>
  <c r="BE18" i="7"/>
  <c r="BD18" i="7"/>
  <c r="BC18" i="7"/>
  <c r="BB18" i="7"/>
  <c r="K18" i="7"/>
  <c r="I18" i="7"/>
  <c r="G18" i="7"/>
  <c r="BA18" i="7" s="1"/>
  <c r="BE16" i="7"/>
  <c r="BD16" i="7"/>
  <c r="BC16" i="7"/>
  <c r="BB16" i="7"/>
  <c r="K16" i="7"/>
  <c r="I16" i="7"/>
  <c r="I25" i="7" s="1"/>
  <c r="G16" i="7"/>
  <c r="BA16" i="7" s="1"/>
  <c r="B8" i="6"/>
  <c r="A8" i="6"/>
  <c r="BE12" i="7"/>
  <c r="BD12" i="7"/>
  <c r="BC12" i="7"/>
  <c r="BB12" i="7"/>
  <c r="K12" i="7"/>
  <c r="I12" i="7"/>
  <c r="G12" i="7"/>
  <c r="BA12" i="7" s="1"/>
  <c r="BE10" i="7"/>
  <c r="BD10" i="7"/>
  <c r="BC10" i="7"/>
  <c r="BB10" i="7"/>
  <c r="K10" i="7"/>
  <c r="I10" i="7"/>
  <c r="I14" i="7" s="1"/>
  <c r="G10" i="7"/>
  <c r="BA10" i="7" s="1"/>
  <c r="BE8" i="7"/>
  <c r="BD8" i="7"/>
  <c r="BC8" i="7"/>
  <c r="BB8" i="7"/>
  <c r="K8" i="7"/>
  <c r="I8" i="7"/>
  <c r="G8" i="7"/>
  <c r="BA8" i="7" s="1"/>
  <c r="B7" i="6"/>
  <c r="A7" i="6"/>
  <c r="E4" i="7"/>
  <c r="F3" i="7"/>
  <c r="C33" i="5"/>
  <c r="F33" i="5" s="1"/>
  <c r="C31" i="5"/>
  <c r="G7" i="5"/>
  <c r="I20" i="3"/>
  <c r="D21" i="2"/>
  <c r="I19" i="3"/>
  <c r="G21" i="2" s="1"/>
  <c r="D20" i="2"/>
  <c r="I18" i="3"/>
  <c r="G20" i="2" s="1"/>
  <c r="D19" i="2"/>
  <c r="I17" i="3"/>
  <c r="G19" i="2" s="1"/>
  <c r="D18" i="2"/>
  <c r="I16" i="3"/>
  <c r="G18" i="2" s="1"/>
  <c r="D17" i="2"/>
  <c r="I15" i="3"/>
  <c r="G17" i="2" s="1"/>
  <c r="D16" i="2"/>
  <c r="I14" i="3"/>
  <c r="G16" i="2" s="1"/>
  <c r="D15" i="2"/>
  <c r="I13" i="3"/>
  <c r="G15" i="2" s="1"/>
  <c r="BE19" i="4"/>
  <c r="BD19" i="4"/>
  <c r="BC19" i="4"/>
  <c r="BB19" i="4"/>
  <c r="K19" i="4"/>
  <c r="I19" i="4"/>
  <c r="G19" i="4"/>
  <c r="BA19" i="4" s="1"/>
  <c r="BE17" i="4"/>
  <c r="BD17" i="4"/>
  <c r="BC17" i="4"/>
  <c r="BB17" i="4"/>
  <c r="K17" i="4"/>
  <c r="I17" i="4"/>
  <c r="G17" i="4"/>
  <c r="BA17" i="4" s="1"/>
  <c r="BE15" i="4"/>
  <c r="BD15" i="4"/>
  <c r="BC15" i="4"/>
  <c r="BB15" i="4"/>
  <c r="K15" i="4"/>
  <c r="I15" i="4"/>
  <c r="G15" i="4"/>
  <c r="BA15" i="4" s="1"/>
  <c r="BE13" i="4"/>
  <c r="BD13" i="4"/>
  <c r="BC13" i="4"/>
  <c r="BB13" i="4"/>
  <c r="K13" i="4"/>
  <c r="I13" i="4"/>
  <c r="G13" i="4"/>
  <c r="BA13" i="4" s="1"/>
  <c r="BE10" i="4"/>
  <c r="BD10" i="4"/>
  <c r="BC10" i="4"/>
  <c r="BB10" i="4"/>
  <c r="K10" i="4"/>
  <c r="I10" i="4"/>
  <c r="G10" i="4"/>
  <c r="BA10" i="4" s="1"/>
  <c r="BE8" i="4"/>
  <c r="BD8" i="4"/>
  <c r="BC8" i="4"/>
  <c r="BB8" i="4"/>
  <c r="K8" i="4"/>
  <c r="I8" i="4"/>
  <c r="G8" i="4"/>
  <c r="B7" i="3"/>
  <c r="A7" i="3"/>
  <c r="E4" i="4"/>
  <c r="F3" i="4"/>
  <c r="F33" i="2"/>
  <c r="C33" i="2"/>
  <c r="C31" i="2"/>
  <c r="G7" i="2"/>
  <c r="H101" i="1"/>
  <c r="J83" i="1"/>
  <c r="I83" i="1"/>
  <c r="H83" i="1"/>
  <c r="G83" i="1"/>
  <c r="F83" i="1"/>
  <c r="H51" i="1"/>
  <c r="G51" i="1"/>
  <c r="I50" i="1"/>
  <c r="F50" i="1" s="1"/>
  <c r="I49" i="1"/>
  <c r="F49" i="1" s="1"/>
  <c r="I48" i="1"/>
  <c r="F48" i="1" s="1"/>
  <c r="I47" i="1"/>
  <c r="F47" i="1" s="1"/>
  <c r="I46" i="1"/>
  <c r="F46" i="1" s="1"/>
  <c r="I45" i="1"/>
  <c r="F45" i="1" s="1"/>
  <c r="I44" i="1"/>
  <c r="F44" i="1" s="1"/>
  <c r="H43" i="1"/>
  <c r="G43" i="1"/>
  <c r="H37" i="1"/>
  <c r="G37" i="1"/>
  <c r="I36" i="1"/>
  <c r="I35" i="1"/>
  <c r="I34" i="1"/>
  <c r="I33" i="1"/>
  <c r="I32" i="1"/>
  <c r="I31" i="1"/>
  <c r="I30" i="1"/>
  <c r="H29" i="1"/>
  <c r="G29" i="1"/>
  <c r="D22" i="1"/>
  <c r="D20" i="1"/>
  <c r="I19" i="1"/>
  <c r="I56" i="13" l="1"/>
  <c r="BC22" i="10"/>
  <c r="G8" i="9" s="1"/>
  <c r="I147" i="10"/>
  <c r="I168" i="10"/>
  <c r="BE193" i="10"/>
  <c r="I29" i="9" s="1"/>
  <c r="K12" i="13"/>
  <c r="BB22" i="13"/>
  <c r="F8" i="12" s="1"/>
  <c r="BC22" i="13"/>
  <c r="G8" i="12" s="1"/>
  <c r="I22" i="13"/>
  <c r="BE22" i="13"/>
  <c r="I8" i="12" s="1"/>
  <c r="G34" i="13"/>
  <c r="BC34" i="13"/>
  <c r="G10" i="12" s="1"/>
  <c r="I34" i="13"/>
  <c r="K25" i="7"/>
  <c r="I34" i="10"/>
  <c r="BD34" i="10"/>
  <c r="H10" i="9" s="1"/>
  <c r="I124" i="10"/>
  <c r="I188" i="10"/>
  <c r="G193" i="10"/>
  <c r="BC193" i="10"/>
  <c r="G29" i="9" s="1"/>
  <c r="K28" i="13"/>
  <c r="K34" i="13"/>
  <c r="BE34" i="13"/>
  <c r="I10" i="12" s="1"/>
  <c r="K39" i="13"/>
  <c r="BE39" i="13"/>
  <c r="I11" i="12" s="1"/>
  <c r="BB39" i="13"/>
  <c r="F11" i="12" s="1"/>
  <c r="BB46" i="13"/>
  <c r="F12" i="12" s="1"/>
  <c r="BD39" i="13"/>
  <c r="H11" i="12" s="1"/>
  <c r="BC39" i="13"/>
  <c r="G11" i="12" s="1"/>
  <c r="BB34" i="13"/>
  <c r="F10" i="12" s="1"/>
  <c r="G28" i="13"/>
  <c r="BC28" i="13"/>
  <c r="G9" i="12" s="1"/>
  <c r="BE12" i="13"/>
  <c r="I7" i="12" s="1"/>
  <c r="BB12" i="13"/>
  <c r="F7" i="12" s="1"/>
  <c r="BD193" i="10"/>
  <c r="H29" i="9" s="1"/>
  <c r="BB163" i="10"/>
  <c r="F24" i="9" s="1"/>
  <c r="BD163" i="10"/>
  <c r="H24" i="9" s="1"/>
  <c r="BD124" i="10"/>
  <c r="H19" i="9" s="1"/>
  <c r="BB111" i="10"/>
  <c r="F17" i="9" s="1"/>
  <c r="BA34" i="10"/>
  <c r="BC34" i="10"/>
  <c r="G10" i="9" s="1"/>
  <c r="BB22" i="10"/>
  <c r="F8" i="9" s="1"/>
  <c r="BC37" i="7"/>
  <c r="G10" i="6" s="1"/>
  <c r="BB37" i="7"/>
  <c r="F10" i="6" s="1"/>
  <c r="BD14" i="7"/>
  <c r="H7" i="6" s="1"/>
  <c r="H12" i="6" s="1"/>
  <c r="C17" i="5" s="1"/>
  <c r="BB25" i="7"/>
  <c r="F8" i="6" s="1"/>
  <c r="BD25" i="7"/>
  <c r="H8" i="6" s="1"/>
  <c r="G25" i="7"/>
  <c r="BC25" i="7"/>
  <c r="G8" i="6" s="1"/>
  <c r="BD20" i="4"/>
  <c r="H7" i="3" s="1"/>
  <c r="H8" i="3" s="1"/>
  <c r="C17" i="2" s="1"/>
  <c r="I20" i="4"/>
  <c r="K14" i="7"/>
  <c r="BE14" i="7"/>
  <c r="I7" i="6" s="1"/>
  <c r="BB14" i="7"/>
  <c r="F7" i="6" s="1"/>
  <c r="BC14" i="7"/>
  <c r="G7" i="6" s="1"/>
  <c r="BE25" i="7"/>
  <c r="I8" i="6" s="1"/>
  <c r="K22" i="10"/>
  <c r="BE22" i="10"/>
  <c r="I8" i="9" s="1"/>
  <c r="BB28" i="10"/>
  <c r="F9" i="9" s="1"/>
  <c r="I111" i="10"/>
  <c r="G117" i="10"/>
  <c r="I131" i="10"/>
  <c r="I163" i="10"/>
  <c r="BC163" i="10"/>
  <c r="G24" i="9" s="1"/>
  <c r="G168" i="10"/>
  <c r="BC168" i="10"/>
  <c r="G25" i="9" s="1"/>
  <c r="BA193" i="10"/>
  <c r="E29" i="9" s="1"/>
  <c r="BA12" i="13"/>
  <c r="BC12" i="13"/>
  <c r="G7" i="12" s="1"/>
  <c r="BA24" i="13"/>
  <c r="BA28" i="13" s="1"/>
  <c r="BE28" i="13"/>
  <c r="I9" i="12" s="1"/>
  <c r="I15" i="12" s="1"/>
  <c r="C21" i="11" s="1"/>
  <c r="BD46" i="13"/>
  <c r="H12" i="12" s="1"/>
  <c r="K20" i="4"/>
  <c r="BE20" i="4"/>
  <c r="I7" i="3" s="1"/>
  <c r="I8" i="3" s="1"/>
  <c r="C21" i="2" s="1"/>
  <c r="BE37" i="7"/>
  <c r="I10" i="6" s="1"/>
  <c r="K81" i="10"/>
  <c r="K131" i="10"/>
  <c r="BE131" i="10"/>
  <c r="I20" i="9" s="1"/>
  <c r="BB131" i="10"/>
  <c r="F20" i="9" s="1"/>
  <c r="I12" i="13"/>
  <c r="BD12" i="13"/>
  <c r="H7" i="12" s="1"/>
  <c r="G56" i="13"/>
  <c r="BC56" i="13"/>
  <c r="G13" i="12" s="1"/>
  <c r="BB20" i="4"/>
  <c r="F7" i="3" s="1"/>
  <c r="F8" i="3" s="1"/>
  <c r="C16" i="2" s="1"/>
  <c r="BC20" i="4"/>
  <c r="G7" i="3" s="1"/>
  <c r="G8" i="3" s="1"/>
  <c r="C18" i="2" s="1"/>
  <c r="BA25" i="7"/>
  <c r="G163" i="10"/>
  <c r="BE163" i="10"/>
  <c r="I24" i="9" s="1"/>
  <c r="BC46" i="13"/>
  <c r="G12" i="12" s="1"/>
  <c r="BD56" i="13"/>
  <c r="H13" i="12" s="1"/>
  <c r="BE16" i="10"/>
  <c r="I7" i="9" s="1"/>
  <c r="BB16" i="10"/>
  <c r="F7" i="9" s="1"/>
  <c r="I28" i="10"/>
  <c r="G124" i="10"/>
  <c r="BC124" i="10"/>
  <c r="G19" i="9" s="1"/>
  <c r="G131" i="10"/>
  <c r="BC131" i="10"/>
  <c r="G20" i="9" s="1"/>
  <c r="BE178" i="10"/>
  <c r="I26" i="9" s="1"/>
  <c r="K193" i="10"/>
  <c r="BB98" i="10"/>
  <c r="F15" i="9" s="1"/>
  <c r="G138" i="10"/>
  <c r="BC138" i="10"/>
  <c r="G21" i="9" s="1"/>
  <c r="I138" i="10"/>
  <c r="BD138" i="10"/>
  <c r="H21" i="9" s="1"/>
  <c r="BE188" i="10"/>
  <c r="I28" i="9" s="1"/>
  <c r="K34" i="10"/>
  <c r="BC68" i="10"/>
  <c r="G13" i="9" s="1"/>
  <c r="K163" i="10"/>
  <c r="K168" i="10"/>
  <c r="G16" i="10"/>
  <c r="I22" i="10"/>
  <c r="K111" i="10"/>
  <c r="BE111" i="10"/>
  <c r="I17" i="9" s="1"/>
  <c r="BB142" i="10"/>
  <c r="F22" i="9" s="1"/>
  <c r="BD188" i="10"/>
  <c r="H28" i="9" s="1"/>
  <c r="BE98" i="10"/>
  <c r="I15" i="9" s="1"/>
  <c r="G101" i="10"/>
  <c r="BD111" i="10"/>
  <c r="H17" i="9" s="1"/>
  <c r="BA124" i="10"/>
  <c r="BA126" i="10"/>
  <c r="BA131" i="10" s="1"/>
  <c r="I142" i="10"/>
  <c r="BD142" i="10"/>
  <c r="H22" i="9" s="1"/>
  <c r="K142" i="10"/>
  <c r="BA188" i="10"/>
  <c r="E28" i="9" s="1"/>
  <c r="BC188" i="10"/>
  <c r="G28" i="9" s="1"/>
  <c r="BC16" i="10"/>
  <c r="G7" i="9" s="1"/>
  <c r="BE68" i="10"/>
  <c r="I13" i="9" s="1"/>
  <c r="BE81" i="10"/>
  <c r="I14" i="9" s="1"/>
  <c r="BD81" i="10"/>
  <c r="H14" i="9" s="1"/>
  <c r="I98" i="10"/>
  <c r="G22" i="10"/>
  <c r="G34" i="10"/>
  <c r="G45" i="10"/>
  <c r="I178" i="10"/>
  <c r="BD178" i="10"/>
  <c r="H26" i="9" s="1"/>
  <c r="K178" i="10"/>
  <c r="BB178" i="10"/>
  <c r="F26" i="9" s="1"/>
  <c r="G181" i="10"/>
  <c r="BD68" i="10"/>
  <c r="H13" i="9" s="1"/>
  <c r="I68" i="10"/>
  <c r="K68" i="10"/>
  <c r="BB81" i="10"/>
  <c r="F14" i="9" s="1"/>
  <c r="BC98" i="10"/>
  <c r="G15" i="9" s="1"/>
  <c r="I16" i="10"/>
  <c r="BD16" i="10"/>
  <c r="H7" i="9" s="1"/>
  <c r="BD22" i="10"/>
  <c r="H8" i="9" s="1"/>
  <c r="BD28" i="10"/>
  <c r="H9" i="9" s="1"/>
  <c r="BE34" i="10"/>
  <c r="I10" i="9" s="1"/>
  <c r="BB34" i="10"/>
  <c r="F10" i="9" s="1"/>
  <c r="G38" i="10"/>
  <c r="BB68" i="10"/>
  <c r="F13" i="9" s="1"/>
  <c r="G111" i="10"/>
  <c r="BC111" i="10"/>
  <c r="G17" i="9" s="1"/>
  <c r="K147" i="10"/>
  <c r="BE147" i="10"/>
  <c r="I23" i="9" s="1"/>
  <c r="BB147" i="10"/>
  <c r="F23" i="9" s="1"/>
  <c r="BC147" i="10"/>
  <c r="G23" i="9" s="1"/>
  <c r="BE168" i="10"/>
  <c r="I25" i="9" s="1"/>
  <c r="G178" i="10"/>
  <c r="BA22" i="10"/>
  <c r="BA39" i="13"/>
  <c r="H21" i="3"/>
  <c r="G23" i="2" s="1"/>
  <c r="G22" i="2" s="1"/>
  <c r="BC81" i="10"/>
  <c r="G14" i="9" s="1"/>
  <c r="G98" i="10"/>
  <c r="BD98" i="10"/>
  <c r="H15" i="9" s="1"/>
  <c r="BA103" i="10"/>
  <c r="BA111" i="10" s="1"/>
  <c r="G142" i="10"/>
  <c r="BA163" i="10"/>
  <c r="G188" i="10"/>
  <c r="G12" i="13"/>
  <c r="BD22" i="13"/>
  <c r="H8" i="12" s="1"/>
  <c r="G39" i="13"/>
  <c r="G37" i="7"/>
  <c r="I37" i="7"/>
  <c r="H25" i="6"/>
  <c r="G23" i="5" s="1"/>
  <c r="G22" i="5" s="1"/>
  <c r="K16" i="10"/>
  <c r="G28" i="10"/>
  <c r="G68" i="10"/>
  <c r="K124" i="10"/>
  <c r="BC142" i="10"/>
  <c r="G22" i="9" s="1"/>
  <c r="BB168" i="10"/>
  <c r="F25" i="9" s="1"/>
  <c r="BD34" i="13"/>
  <c r="H10" i="12" s="1"/>
  <c r="BA46" i="13"/>
  <c r="BA48" i="13"/>
  <c r="BA56" i="13" s="1"/>
  <c r="G14" i="7"/>
  <c r="BA16" i="10"/>
  <c r="G81" i="10"/>
  <c r="I81" i="10"/>
  <c r="K98" i="10"/>
  <c r="BB138" i="10"/>
  <c r="F21" i="9" s="1"/>
  <c r="G147" i="10"/>
  <c r="BD147" i="10"/>
  <c r="H23" i="9" s="1"/>
  <c r="BA178" i="10"/>
  <c r="BC178" i="10"/>
  <c r="G26" i="9" s="1"/>
  <c r="H43" i="9"/>
  <c r="G23" i="8" s="1"/>
  <c r="G22" i="8" s="1"/>
  <c r="K22" i="13"/>
  <c r="H28" i="12"/>
  <c r="G23" i="11" s="1"/>
  <c r="G22" i="11" s="1"/>
  <c r="I20" i="1"/>
  <c r="I23" i="1" s="1"/>
  <c r="BA22" i="13"/>
  <c r="F15" i="12"/>
  <c r="C16" i="11" s="1"/>
  <c r="G22" i="13"/>
  <c r="BA30" i="13"/>
  <c r="BA34" i="13" s="1"/>
  <c r="G46" i="13"/>
  <c r="BA58" i="13"/>
  <c r="BA59" i="13" s="1"/>
  <c r="BA81" i="10"/>
  <c r="BA147" i="10"/>
  <c r="BA98" i="10"/>
  <c r="BA142" i="10"/>
  <c r="BB188" i="10"/>
  <c r="BB190" i="10"/>
  <c r="BB193" i="10" s="1"/>
  <c r="BA24" i="10"/>
  <c r="BA28" i="10" s="1"/>
  <c r="BA47" i="10"/>
  <c r="BA68" i="10" s="1"/>
  <c r="BA133" i="10"/>
  <c r="BA138" i="10" s="1"/>
  <c r="BA165" i="10"/>
  <c r="BA168" i="10" s="1"/>
  <c r="BA14" i="7"/>
  <c r="BA37" i="7"/>
  <c r="G29" i="7"/>
  <c r="E64" i="1"/>
  <c r="E81" i="1"/>
  <c r="E71" i="1"/>
  <c r="E67" i="1"/>
  <c r="E59" i="1"/>
  <c r="E77" i="1"/>
  <c r="F37" i="1"/>
  <c r="I37" i="1"/>
  <c r="F51" i="1"/>
  <c r="E73" i="1"/>
  <c r="E78" i="1"/>
  <c r="E72" i="1"/>
  <c r="E68" i="1"/>
  <c r="E82" i="1"/>
  <c r="E60" i="1"/>
  <c r="E74" i="1"/>
  <c r="E79" i="1"/>
  <c r="E75" i="1"/>
  <c r="E69" i="1"/>
  <c r="E65" i="1"/>
  <c r="E62" i="1"/>
  <c r="E61" i="1"/>
  <c r="E80" i="1"/>
  <c r="E76" i="1"/>
  <c r="E70" i="1"/>
  <c r="E66" i="1"/>
  <c r="E63" i="1"/>
  <c r="G20" i="4"/>
  <c r="BA8" i="4"/>
  <c r="BA20" i="4" s="1"/>
  <c r="C22" i="2" s="1"/>
  <c r="I51" i="1"/>
  <c r="E83" i="1"/>
  <c r="G15" i="12" l="1"/>
  <c r="C18" i="11" s="1"/>
  <c r="H30" i="9"/>
  <c r="C17" i="8" s="1"/>
  <c r="G30" i="9"/>
  <c r="C18" i="8" s="1"/>
  <c r="F12" i="6"/>
  <c r="C16" i="5" s="1"/>
  <c r="G12" i="6"/>
  <c r="C18" i="5" s="1"/>
  <c r="I12" i="6"/>
  <c r="C21" i="5" s="1"/>
  <c r="C23" i="2"/>
  <c r="F30" i="2" s="1"/>
  <c r="H15" i="12"/>
  <c r="C17" i="11" s="1"/>
  <c r="I30" i="9"/>
  <c r="C21" i="8" s="1"/>
  <c r="E15" i="12"/>
  <c r="E30" i="9"/>
  <c r="F30" i="9"/>
  <c r="E12" i="6"/>
  <c r="J51" i="1"/>
  <c r="J49" i="1"/>
  <c r="J45" i="1"/>
  <c r="J37" i="1"/>
  <c r="J48" i="1"/>
  <c r="J44" i="1"/>
  <c r="J47" i="1"/>
  <c r="J33" i="1"/>
  <c r="J36" i="1"/>
  <c r="J32" i="1"/>
  <c r="J30" i="1"/>
  <c r="J50" i="1"/>
  <c r="J46" i="1"/>
  <c r="J35" i="1"/>
  <c r="J31" i="1"/>
  <c r="J34" i="1"/>
  <c r="F31" i="2"/>
  <c r="F34" i="2" s="1"/>
  <c r="C22" i="5" l="1"/>
  <c r="C23" i="5" s="1"/>
  <c r="F30" i="5" s="1"/>
  <c r="F31" i="5" s="1"/>
  <c r="F34" i="5" s="1"/>
  <c r="C22" i="11"/>
  <c r="C23" i="11" s="1"/>
  <c r="F30" i="11" s="1"/>
  <c r="F31" i="11" s="1"/>
  <c r="C22" i="8"/>
  <c r="C23" i="8" s="1"/>
  <c r="F30" i="8" s="1"/>
  <c r="F31" i="8" s="1"/>
  <c r="F34" i="8" s="1"/>
  <c r="F34" i="11" l="1"/>
</calcChain>
</file>

<file path=xl/sharedStrings.xml><?xml version="1.0" encoding="utf-8"?>
<sst xmlns="http://schemas.openxmlformats.org/spreadsheetml/2006/main" count="1332" uniqueCount="541">
  <si>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</si>
  <si>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</si>
  <si>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</si>
  <si>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</si>
  <si>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</si>
  <si>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</si>
  <si>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</si>
  <si>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</si>
  <si>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</si>
  <si>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</si>
  <si>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</si>
  <si>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</si>
  <si>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</si>
  <si>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</si>
  <si>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</si>
  <si>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</si>
  <si>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</si>
  <si>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</si>
  <si>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</si>
  <si>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</si>
  <si>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</si>
  <si>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</si>
  <si>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</si>
  <si>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</si>
  <si>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</si>
  <si>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</si>
  <si>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</si>
  <si>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</si>
  <si>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</si>
  <si>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</si>
  <si>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</si>
  <si>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</si>
  <si>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</si>
  <si>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</si>
  <si>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</si>
  <si>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</si>
  <si>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</si>
  <si>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</si>
  <si>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</si>
  <si>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</si>
  <si>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</si>
  <si>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</si>
  <si>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</si>
  <si>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</si>
  <si>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</si>
  <si>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</si>
  <si>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</si>
  <si>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</si>
  <si>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</si>
  <si>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</si>
  <si>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</si>
  <si>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</si>
  <si>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</si>
  <si>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</si>
  <si>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</si>
  <si>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</si>
  <si>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</si>
  <si>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</si>
  <si>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</si>
  <si>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</si>
  <si>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</si>
  <si>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</si>
  <si>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</si>
  <si>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</si>
  <si>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</si>
  <si>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</si>
  <si>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</si>
  <si>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</si>
  <si>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</si>
  <si>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</si>
  <si>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</si>
  <si>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</si>
  <si>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</si>
  <si>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</si>
  <si>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</si>
  <si>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</si>
  <si>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</si>
  <si>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</si>
  <si>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</si>
  <si>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</si>
  <si>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</si>
  <si>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</si>
  <si>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</si>
  <si>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</si>
  <si>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</si>
  <si>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</si>
  <si>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</si>
  <si>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</si>
  <si>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</si>
  <si>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</si>
  <si>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</si>
  <si>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</si>
  <si>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</si>
  <si>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</si>
  <si>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</si>
  <si>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</si>
  <si>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</si>
  <si>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</si>
  <si>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</si>
  <si>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</si>
  <si>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</si>
  <si>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ks</t>
  </si>
  <si>
    <t>Celkem za</t>
  </si>
  <si>
    <t>016-Choler</t>
  </si>
  <si>
    <t>Přední a Zadní Cholerák - odbahnění a oprava obj.</t>
  </si>
  <si>
    <t>016-Choler Přední a Zadní Cholerák - odbahnění a oprava obj.</t>
  </si>
  <si>
    <t>00</t>
  </si>
  <si>
    <t>Ostatní a vedlejší náklady</t>
  </si>
  <si>
    <t>00 Ostatní a vedlejší náklady</t>
  </si>
  <si>
    <t>016-Ch-0</t>
  </si>
  <si>
    <t>11</t>
  </si>
  <si>
    <t>Přípravné a přidružené práce</t>
  </si>
  <si>
    <t>11 Přípravné a přidružené práce</t>
  </si>
  <si>
    <t>R001</t>
  </si>
  <si>
    <t xml:space="preserve">Vytýčení stavby </t>
  </si>
  <si>
    <t>kpl</t>
  </si>
  <si>
    <t>(případně hranic pozemků nebo provedení jiných geodetických prací) odborně způsobilou osobou v oboru zeměměřičství</t>
  </si>
  <si>
    <t>R002</t>
  </si>
  <si>
    <t xml:space="preserve">Vytýčení inženýrských sítí a zařízení, </t>
  </si>
  <si>
    <t>včetně zajištění případné aktualizace vyjádření správců sítí, která pozbudou platnosti v období mezi předáním staveniště a vytyčením sítí,</t>
  </si>
  <si>
    <t>zajištění všech nezbytných opatření, jimiž bude předejito porušení jekékoliv inženýrské sítě během stavby</t>
  </si>
  <si>
    <t>R003</t>
  </si>
  <si>
    <t xml:space="preserve">Zajištění a zabezpečení staveniště, </t>
  </si>
  <si>
    <t>zřízení a likvidace zařízení staveniště, včetně případných přípojek, přístupů, deponií apod. pro všechny objekty stavby</t>
  </si>
  <si>
    <t>R004</t>
  </si>
  <si>
    <t>Zpracování a předání geodetického zaměření skutečně provedené stavby</t>
  </si>
  <si>
    <t>odborně způsobilou osobou v oboru zeměměřičství (3paré + 1 v elektronické formě) objednateli, které bude obsahovat polohopisné a výškopisné zaměření stavby a jejích jednotlivých objektů (situace, podélný profil, příčné profily) s návazností na katastr nemovitostí a projektovou dokumentaci</t>
  </si>
  <si>
    <t>R005</t>
  </si>
  <si>
    <t>Zpracování a předání dokumentace skutečného provedení stavby (2 paré) objednateli</t>
  </si>
  <si>
    <t>pro celou stavbu</t>
  </si>
  <si>
    <t>R006</t>
  </si>
  <si>
    <t>propagace-cedule dodávka+osazení</t>
  </si>
  <si>
    <t>soubor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</si>
  <si>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</si>
  <si>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</si>
  <si>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</si>
  <si>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</si>
  <si>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</si>
  <si>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</si>
  <si>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</si>
  <si>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</si>
  <si>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016-Ch-0 Ostatní a vedlejší náklady</t>
  </si>
  <si>
    <t>01.1</t>
  </si>
  <si>
    <t>Rybník Přední-odbahnění rybníka</t>
  </si>
  <si>
    <t>01.1 Rybník Přední-odbahnění rybníka</t>
  </si>
  <si>
    <t>016-Ch-1.1</t>
  </si>
  <si>
    <t>12</t>
  </si>
  <si>
    <t>Odkopávky a prokopávky</t>
  </si>
  <si>
    <t>12 Odkopávky a prokopávky</t>
  </si>
  <si>
    <t>122703601R00</t>
  </si>
  <si>
    <t xml:space="preserve">Odstranění nánosu při únosnosti dna 15 - 40 kPa </t>
  </si>
  <si>
    <t>m3</t>
  </si>
  <si>
    <t>4773*0,15</t>
  </si>
  <si>
    <t>122703602R00</t>
  </si>
  <si>
    <t xml:space="preserve">Odstranění nánosu při únosnosti dna 40 - 60 kPa </t>
  </si>
  <si>
    <t>4773*0,35</t>
  </si>
  <si>
    <t>122703603R00</t>
  </si>
  <si>
    <t xml:space="preserve">Odstranění nánosu při únosnosti dna nad 60 kPa </t>
  </si>
  <si>
    <t>4773*0,5</t>
  </si>
  <si>
    <t>16</t>
  </si>
  <si>
    <t>Přemístění výkopku</t>
  </si>
  <si>
    <t>16 Přemístění výkopku</t>
  </si>
  <si>
    <t>162253101R00</t>
  </si>
  <si>
    <t xml:space="preserve">Vodorovné přemístění nánosu, únos.dna přes 40 kPa </t>
  </si>
  <si>
    <t>4773*0,85</t>
  </si>
  <si>
    <t>162253102R00</t>
  </si>
  <si>
    <t xml:space="preserve">Vodorovné přemístění nánosu, únos.dna 15-40 kPa </t>
  </si>
  <si>
    <t>162301101R00</t>
  </si>
  <si>
    <t xml:space="preserve">Vodorovné přemístění výkopku z hor.1-4 do 500 m </t>
  </si>
  <si>
    <t>na mezideponii:4773</t>
  </si>
  <si>
    <t>162401102R00</t>
  </si>
  <si>
    <t xml:space="preserve">Vodorovné přemístění výkopku z hor.1-4 do 2000 m </t>
  </si>
  <si>
    <t>k rozprostření na pole:4773</t>
  </si>
  <si>
    <t>167101102R00</t>
  </si>
  <si>
    <t xml:space="preserve">Nakládání výkopku z hor.1-4 v množství nad 100 m3 </t>
  </si>
  <si>
    <t>17</t>
  </si>
  <si>
    <t>Konstrukce ze zemin</t>
  </si>
  <si>
    <t>17 Konstrukce ze zemin</t>
  </si>
  <si>
    <t>171201101R00</t>
  </si>
  <si>
    <t xml:space="preserve">Uložení sypaniny do násypů nezhutněných </t>
  </si>
  <si>
    <t>mezideponie:4773</t>
  </si>
  <si>
    <t>18</t>
  </si>
  <si>
    <t>Povrchové úpravy terénu</t>
  </si>
  <si>
    <t>18 Povrchové úpravy terénu</t>
  </si>
  <si>
    <t>181006111R00</t>
  </si>
  <si>
    <t xml:space="preserve">Rozprostření zemin v rov./sklonu 1:5, tl. do 10 cm </t>
  </si>
  <si>
    <t>m2</t>
  </si>
  <si>
    <t>4773/0,1</t>
  </si>
  <si>
    <t>181101101R00</t>
  </si>
  <si>
    <t xml:space="preserve">Úprava pláně v zářezech v hor. 1-4, bez zhutnění </t>
  </si>
  <si>
    <t>183551311R00</t>
  </si>
  <si>
    <t xml:space="preserve">Úprava půdy orbou střední 24 cm, do 5 ha, do 5 st. </t>
  </si>
  <si>
    <t>ha</t>
  </si>
  <si>
    <t>58530110</t>
  </si>
  <si>
    <t>Vápno bílé CL 90 (nehašené) K       VL</t>
  </si>
  <si>
    <t>t</t>
  </si>
  <si>
    <t>4773*0,05*1,5*0,001</t>
  </si>
  <si>
    <t>99</t>
  </si>
  <si>
    <t>Staveništní přesun hmot</t>
  </si>
  <si>
    <t>99 Staveništní přesun hmot</t>
  </si>
  <si>
    <t>998331011R00</t>
  </si>
  <si>
    <t xml:space="preserve">Přesun hmot pro nádrže </t>
  </si>
  <si>
    <t>016-Ch-1.1 Rybník Přední-odbahnění rybníka</t>
  </si>
  <si>
    <t>01.2</t>
  </si>
  <si>
    <t>Rybník Přední-obnova výpusti a přelivu</t>
  </si>
  <si>
    <t>01.2 Rybník Přední-obnova výpusti a přelivu</t>
  </si>
  <si>
    <t>016-Ch-1.2</t>
  </si>
  <si>
    <t>113105113R00</t>
  </si>
  <si>
    <t xml:space="preserve">Rozebrání dlažeb z lom. kamene do MC, spáry s MC </t>
  </si>
  <si>
    <t>12*4</t>
  </si>
  <si>
    <t>115001104R00</t>
  </si>
  <si>
    <t xml:space="preserve">Převedení vody potrubím o průměru do DN 300 mm </t>
  </si>
  <si>
    <t>m</t>
  </si>
  <si>
    <t>115101202R00</t>
  </si>
  <si>
    <t xml:space="preserve">Čerpání vody do výšky 10 m, přítok 500-1000 l/min </t>
  </si>
  <si>
    <t>h</t>
  </si>
  <si>
    <t>115101302R00</t>
  </si>
  <si>
    <t xml:space="preserve">Pohotovost čerp.soupravy, výška 10 m,přítok 1000 l </t>
  </si>
  <si>
    <t>den</t>
  </si>
  <si>
    <t>R11001</t>
  </si>
  <si>
    <t>Lešení v šachtě zřízení, materiál, odstranění</t>
  </si>
  <si>
    <t>R11002</t>
  </si>
  <si>
    <t xml:space="preserve">Antikorozní nátěr výztuží </t>
  </si>
  <si>
    <t>R11003</t>
  </si>
  <si>
    <t xml:space="preserve">Inhibitor koroze </t>
  </si>
  <si>
    <t>122301102R00</t>
  </si>
  <si>
    <t xml:space="preserve">Odkopávky nezapažené v hor. 4 do 1000 m3 </t>
  </si>
  <si>
    <t>15*3,6*5,0</t>
  </si>
  <si>
    <t>122301109R00</t>
  </si>
  <si>
    <t xml:space="preserve">Příplatek za lepivost - odkopávky v hor. 4 </t>
  </si>
  <si>
    <t>270*0,3</t>
  </si>
  <si>
    <t>162201102R00</t>
  </si>
  <si>
    <t xml:space="preserve">Vodorovné přemístění výkopku z hor.1-4 do 50 m </t>
  </si>
  <si>
    <t>na mezideponii:270</t>
  </si>
  <si>
    <t>zpět:270</t>
  </si>
  <si>
    <t>171206111R00</t>
  </si>
  <si>
    <t xml:space="preserve">Uložení zemin do násypů předeps. tvarů s urovnáním </t>
  </si>
  <si>
    <t>mezideponie:270</t>
  </si>
  <si>
    <t>172103103R00</t>
  </si>
  <si>
    <t xml:space="preserve">Zřízení těsnícího jádra, 100%PS, š.vrstvy nad 3,0m </t>
  </si>
  <si>
    <t>zpětný zásyp překopu hráze:270</t>
  </si>
  <si>
    <t>181101102R00</t>
  </si>
  <si>
    <t xml:space="preserve">Úprava pláně v zářezech v hor. 1-4, se zhutněním </t>
  </si>
  <si>
    <t>20*3,0</t>
  </si>
  <si>
    <t>27</t>
  </si>
  <si>
    <t>Základy</t>
  </si>
  <si>
    <t>27 Základy</t>
  </si>
  <si>
    <t>273313511R00</t>
  </si>
  <si>
    <t xml:space="preserve">Beton základových desek prostý C 12/15 (B 12,5) </t>
  </si>
  <si>
    <t>zeď kádiště:(7,82+4,0)*0,7*0,1</t>
  </si>
  <si>
    <t>blok pod schody:0,76*0,1*1,5</t>
  </si>
  <si>
    <t>pod obet. potrubí:2,0*10,0*0,1+1,9*0,8*0,1</t>
  </si>
  <si>
    <t>pod dlažbu:48*0,15</t>
  </si>
  <si>
    <t>28</t>
  </si>
  <si>
    <t>Zpevňování hornin a konstrukcí</t>
  </si>
  <si>
    <t>28 Zpevňování hornin a konstrukcí</t>
  </si>
  <si>
    <t>216904112R00</t>
  </si>
  <si>
    <t xml:space="preserve">Očištění tlakovou vodou zdiva stěn a rubu kleneb </t>
  </si>
  <si>
    <t>8,4*3,0+6,0*2,2*2+6,0*0,6+3,0*4,0</t>
  </si>
  <si>
    <t>20</t>
  </si>
  <si>
    <t>289902122R00</t>
  </si>
  <si>
    <t xml:space="preserve">Odsekání betonu stěn, vrstvy do 100 mm </t>
  </si>
  <si>
    <t>60% celkové plochy sanace:87,2*0,6</t>
  </si>
  <si>
    <t>R28001</t>
  </si>
  <si>
    <t>Adhezní můstek dodávka + aplikace</t>
  </si>
  <si>
    <t>kg</t>
  </si>
  <si>
    <t>1-komponentní malta s cementovým pojivem zesílená umělými vlákny, zušlechtěná umělými hmotami</t>
  </si>
  <si>
    <t>2kg/m2 :87,2*2,0</t>
  </si>
  <si>
    <t>R28002</t>
  </si>
  <si>
    <t>Penetrační nátěr - 2komp.disperze na bázi epx.prys dodávka+aplikace</t>
  </si>
  <si>
    <t>87,2*0,3</t>
  </si>
  <si>
    <t>R28003</t>
  </si>
  <si>
    <t>Finální stěrková vrstva - 3komp. vyrov. cem.+epox. dodávka+aplikace, tl. 5 mm</t>
  </si>
  <si>
    <t>3-komponentní, epoxidem modifikovaná cementová tixotropní jemně strukturovaná malta</t>
  </si>
  <si>
    <t>2,25 kg/m2/mm, celkem 5mm:87,2*5*2,25</t>
  </si>
  <si>
    <t>R28004</t>
  </si>
  <si>
    <t>Sanace bet. stěn - stříkaná vrstva min. tl. 50 mm 1-komp. malta s cem.poj., zes.uměl.vlákny</t>
  </si>
  <si>
    <t>1,9 kg/m2/mm:</t>
  </si>
  <si>
    <t>60% celkové plochy, 50 mm:87,2*0,6*1,9*50</t>
  </si>
  <si>
    <t>R28006</t>
  </si>
  <si>
    <t xml:space="preserve">Injektáž spar a trhlin ve stěnách kce, do hl.0,5 m </t>
  </si>
  <si>
    <t>položka zahrnuje kompletní práce a dodávku materiálu pro injektování trhlin v betonových stěnách polyuretanovou elastomerní pryskyřicí</t>
  </si>
  <si>
    <t>včetně vrtání otvor, osazení pakrů, tlak.injektáže</t>
  </si>
  <si>
    <t>sanace trhlin, spar a puklin ve zdivu stáv, bet.kce:30</t>
  </si>
  <si>
    <t>R28100</t>
  </si>
  <si>
    <t>Sanace bet. konstrukce - příplatek za ztížené podm -práce v šachtě</t>
  </si>
  <si>
    <t>31</t>
  </si>
  <si>
    <t>Zdi podpěrné a volné</t>
  </si>
  <si>
    <t>31 Zdi podpěrné a volné</t>
  </si>
  <si>
    <t>317321118R00</t>
  </si>
  <si>
    <t xml:space="preserve">Římsy ze železového betonu C 30/37 </t>
  </si>
  <si>
    <t>koruna zdi objektu:8,4*0,55*0,1</t>
  </si>
  <si>
    <t>ŽB lávka:0,8*0,9*0,2</t>
  </si>
  <si>
    <t>317351105R00</t>
  </si>
  <si>
    <t xml:space="preserve">Bednění říms - zřízení </t>
  </si>
  <si>
    <t>koruna zdi objektu:8,4*0,15*2+0,55*0,15*2</t>
  </si>
  <si>
    <t>ŽB lávka:0,8*0,9+0,8*0,2*2+0,9*0,2*2</t>
  </si>
  <si>
    <t>317351106R00</t>
  </si>
  <si>
    <t xml:space="preserve">Bednění říms - odstranění </t>
  </si>
  <si>
    <t>317361921R00</t>
  </si>
  <si>
    <t xml:space="preserve">Výztuž překladů a říms ze svařovaných sítí </t>
  </si>
  <si>
    <t>8,3*0,45*0,006*1,1</t>
  </si>
  <si>
    <t>0,8*0,7*0,008*1,1*2</t>
  </si>
  <si>
    <t>0,015</t>
  </si>
  <si>
    <t>32</t>
  </si>
  <si>
    <t>Zdi přehradní a opěrné</t>
  </si>
  <si>
    <t>32 Zdi přehradní a opěrné</t>
  </si>
  <si>
    <t>327213345R00</t>
  </si>
  <si>
    <t xml:space="preserve">Zdivo nadzákl. opěrné z lom.kam., obkladní vyspár. </t>
  </si>
  <si>
    <t>2,0*2,9*0,7</t>
  </si>
  <si>
    <t>328321116U00</t>
  </si>
  <si>
    <t xml:space="preserve">Kce šachta ŽB C30/37 XF3 </t>
  </si>
  <si>
    <t>zeď kádiště:(7,82+4,0)*0,5*1,6</t>
  </si>
  <si>
    <t>blok pod schody:0,56*1,13*1,3</t>
  </si>
  <si>
    <t>zabetonování prostupu:2</t>
  </si>
  <si>
    <t>328351010R00</t>
  </si>
  <si>
    <t xml:space="preserve">Obednění konstrukcí šachet ploch rovinných </t>
  </si>
  <si>
    <t>zeď kádiště:(7,82+4,0)*1,6*2+1,6*0,5*2</t>
  </si>
  <si>
    <t>blok pod schody:1,13*1,3*2+0,56*1,13*2</t>
  </si>
  <si>
    <t>zabetonování prostupu:10</t>
  </si>
  <si>
    <t>328352010R00</t>
  </si>
  <si>
    <t xml:space="preserve">Odbednění konstrukcí šachet ploch rovinných </t>
  </si>
  <si>
    <t>328368211R00</t>
  </si>
  <si>
    <t xml:space="preserve">Výztuž ŽB konstrukcí šachet svařovanou sítí </t>
  </si>
  <si>
    <t>bet.kce:53,62*0,008*1,1</t>
  </si>
  <si>
    <t>obet. potrubí:10,4*6,0*0,008*1,1</t>
  </si>
  <si>
    <t>0,25</t>
  </si>
  <si>
    <t>43</t>
  </si>
  <si>
    <t>Schodiště</t>
  </si>
  <si>
    <t>43 Schodiště</t>
  </si>
  <si>
    <t>R43001</t>
  </si>
  <si>
    <t>Schodiště - betonový prefabrikát - doprava uložení do ŠTP lože</t>
  </si>
  <si>
    <t>46</t>
  </si>
  <si>
    <t>Zpevněné plochy</t>
  </si>
  <si>
    <t>46 Zpevněné plochy</t>
  </si>
  <si>
    <t>462511270R00</t>
  </si>
  <si>
    <t xml:space="preserve">Zához z kamene bez proštěrk. z terénu do 200 kg </t>
  </si>
  <si>
    <t>patka u sjezdu:41*1,0</t>
  </si>
  <si>
    <t>462512169R00</t>
  </si>
  <si>
    <t xml:space="preserve">Příplatek za urovnání líce záhozu,kameny do 200 kg </t>
  </si>
  <si>
    <t>41*1,5</t>
  </si>
  <si>
    <t>464531112R00</t>
  </si>
  <si>
    <t xml:space="preserve">Pohoz z hrub. drceného kameniva 63-125 mm,z terénu </t>
  </si>
  <si>
    <t>15*0,4</t>
  </si>
  <si>
    <t>465511513R00</t>
  </si>
  <si>
    <t xml:space="preserve">Dlažba z lom. kam. do MC do 20 m2 vysp. MCs, 30 cm </t>
  </si>
  <si>
    <t>48</t>
  </si>
  <si>
    <t>56</t>
  </si>
  <si>
    <t>Podkladní vrstvy komunikací a zpevněných ploch</t>
  </si>
  <si>
    <t>56 Podkladní vrstvy komunikací a zpevněných ploch</t>
  </si>
  <si>
    <t>564871111R00</t>
  </si>
  <si>
    <t xml:space="preserve">Podklad ze štěrkodrti po zhutnění tloušťky 25 cm </t>
  </si>
  <si>
    <t>kádiště:4,0*3,0</t>
  </si>
  <si>
    <t>sjezd:42*(3,0*1,0)</t>
  </si>
  <si>
    <t>schody:3,4*1,5</t>
  </si>
  <si>
    <t>58</t>
  </si>
  <si>
    <t>Cementobetonové kryty komunikací</t>
  </si>
  <si>
    <t>58 Cementobetonové kryty komunikací</t>
  </si>
  <si>
    <t>584121111R00</t>
  </si>
  <si>
    <t xml:space="preserve">Osazení silničních panelů,lože z kameniva tl. 4 cm </t>
  </si>
  <si>
    <t>sjezd:42*3,0*1,0</t>
  </si>
  <si>
    <t>59381084</t>
  </si>
  <si>
    <t>Panel silniční IZD 3/10  300x150x15 cm</t>
  </si>
  <si>
    <t>kus</t>
  </si>
  <si>
    <t>(4,0+42,0)*1,1</t>
  </si>
  <si>
    <t>82</t>
  </si>
  <si>
    <t>Potrubí z trub železobetonových</t>
  </si>
  <si>
    <t>82 Potrubí z trub železobetonových</t>
  </si>
  <si>
    <t>820491113R00</t>
  </si>
  <si>
    <t xml:space="preserve">Přeseknutí železobetonové trouby DN 1000 mm </t>
  </si>
  <si>
    <t>822492111R00</t>
  </si>
  <si>
    <t xml:space="preserve">Montáž trub ŽB těs. pryžovými kroužky DN 1000 </t>
  </si>
  <si>
    <t>592225370</t>
  </si>
  <si>
    <t>Trouba železobet hrdlová TZH-Q 100/250</t>
  </si>
  <si>
    <t>11,05/2,5*1,1</t>
  </si>
  <si>
    <t>59223785</t>
  </si>
  <si>
    <t>Podkladek pod hrdlovou troubu TBX-Q 140-112/20/20</t>
  </si>
  <si>
    <t>89</t>
  </si>
  <si>
    <t>Ostatní konstrukce na trubním vedení</t>
  </si>
  <si>
    <t>89 Ostatní konstrukce na trubním vedení</t>
  </si>
  <si>
    <t>899623141R00</t>
  </si>
  <si>
    <t xml:space="preserve">Obetonování potrubí nebo zdiva stok betonem C12/15 </t>
  </si>
  <si>
    <t>10,55*1,25</t>
  </si>
  <si>
    <t>protiprsakové žebro:5,5*0,65</t>
  </si>
  <si>
    <t>899643111R00</t>
  </si>
  <si>
    <t xml:space="preserve">Bednění pro obetonování potrubí v otevřeném výkopu </t>
  </si>
  <si>
    <t>10,55*1,61*2+5,5*2+2,4*0,65*2</t>
  </si>
  <si>
    <t>93</t>
  </si>
  <si>
    <t>Dokončovací práce inženýrskách staveb</t>
  </si>
  <si>
    <t>93 Dokončovací práce inženýrskách staveb</t>
  </si>
  <si>
    <t>931981011R00</t>
  </si>
  <si>
    <t xml:space="preserve">Těsnění prac.spár bentonit.páskou 20x25 mm,mřížka </t>
  </si>
  <si>
    <t>R93001</t>
  </si>
  <si>
    <t xml:space="preserve">Zkoušky betonu - odtrhové zk. 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</si>
  <si>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</si>
  <si>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</si>
  <si>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</si>
  <si>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</si>
  <si>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</si>
  <si>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941941191R00</t>
  </si>
  <si>
    <t xml:space="preserve">Příplatek za každý měsíc použití lešení k pol.1031 </t>
  </si>
  <si>
    <t>941944831R00</t>
  </si>
  <si>
    <t xml:space="preserve">Demontáž lešení leh.řad.bez podlah,š.1 m,H 10 m </t>
  </si>
  <si>
    <t>95</t>
  </si>
  <si>
    <t>Dokončovací konstrukce na pozemních stavbách</t>
  </si>
  <si>
    <t>95 Dokončovací konstrukce na pozemních stavbách</t>
  </si>
  <si>
    <t>953171021R00</t>
  </si>
  <si>
    <t xml:space="preserve">Osazování poklopů litinových, ocelových do 50 kg </t>
  </si>
  <si>
    <t>953171031R00</t>
  </si>
  <si>
    <t xml:space="preserve">Osazování stupadel z oceli nebo litinových </t>
  </si>
  <si>
    <t>953942421R00</t>
  </si>
  <si>
    <t xml:space="preserve">Osazení ocelového rámu </t>
  </si>
  <si>
    <t>953943124R00</t>
  </si>
  <si>
    <t xml:space="preserve">Osazení kovových předmětů do betonu, 30 kg / kus </t>
  </si>
  <si>
    <t>U profily:4</t>
  </si>
  <si>
    <t>R95002</t>
  </si>
  <si>
    <t>Poklop ocelový 1050*725 včetně uchycení na objekt a zamykání, povrch.úprava pozink</t>
  </si>
  <si>
    <t>žebrovaný plech tl. 5mm</t>
  </si>
  <si>
    <t>13331712</t>
  </si>
  <si>
    <t>Úhelník rovnoramenný L jakost 11375   50x 50x 5 mm pozink</t>
  </si>
  <si>
    <t>T</t>
  </si>
  <si>
    <t>rám poklopu:(2*1,0+2*0,9)*0,004*1,1</t>
  </si>
  <si>
    <t>13384415</t>
  </si>
  <si>
    <t>Tyč průřezu U  65, střední, jakost oceli S235</t>
  </si>
  <si>
    <t>4*2,96*0,008*1,1</t>
  </si>
  <si>
    <t>14587264</t>
  </si>
  <si>
    <t>Profil čtvercový uzavř.svařovaný  S235  50 x 4 mm</t>
  </si>
  <si>
    <t>(12,5*2+10*1,1+0,25*4)*0,006*1,1</t>
  </si>
  <si>
    <t>55243786</t>
  </si>
  <si>
    <t>Stupadlo žebříkové  KASI-AST oc jádro s povl PE-HD</t>
  </si>
  <si>
    <t>96</t>
  </si>
  <si>
    <t>Bourání konstrukcí</t>
  </si>
  <si>
    <t>96 Bourání konstrukcí</t>
  </si>
  <si>
    <t>960111221R00</t>
  </si>
  <si>
    <t xml:space="preserve">Bourání konstrukcí z dílců prefa. betonových a ŽB </t>
  </si>
  <si>
    <t>potrubí:5</t>
  </si>
  <si>
    <t>966075141R00</t>
  </si>
  <si>
    <t xml:space="preserve">Odstranění mostního kovového zábradlí vcelku </t>
  </si>
  <si>
    <t>97</t>
  </si>
  <si>
    <t>Prorážení otvorů</t>
  </si>
  <si>
    <t>97 Prorážení otvorů</t>
  </si>
  <si>
    <t>970251200R00</t>
  </si>
  <si>
    <t xml:space="preserve">Řezání železobetonu hl. řezu 200 mm </t>
  </si>
  <si>
    <t>971024681R00</t>
  </si>
  <si>
    <t xml:space="preserve">Vybourání otv. zeď kam. pl. 4 m2, tl. 90 cm, MVC </t>
  </si>
  <si>
    <t>971042551R00</t>
  </si>
  <si>
    <t xml:space="preserve">Vybourání otvorů zdi betonové pl. do 1 m2 všech tl </t>
  </si>
  <si>
    <t>979013112R00</t>
  </si>
  <si>
    <t xml:space="preserve">Svislá doprava vybouraných hmot na H do 3,5 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</si>
  <si>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</si>
  <si>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</si>
  <si>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</si>
  <si>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</si>
  <si>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979999997R00</t>
  </si>
  <si>
    <t xml:space="preserve">Poplatek za skládku čistá suť </t>
  </si>
  <si>
    <t>998324011R00</t>
  </si>
  <si>
    <t xml:space="preserve">Přesun hmot pro objekty v zemních hrázích </t>
  </si>
  <si>
    <t>767</t>
  </si>
  <si>
    <t>Konstrukce zámečnické</t>
  </si>
  <si>
    <t>767 Konstrukce zámečnické</t>
  </si>
  <si>
    <t>767161140R00</t>
  </si>
  <si>
    <t>Montáž zábradlí rovného z trubek do zdiva nad 45kg (vč. kotevní desky, chem.kotvy, záv.tyč, matky)</t>
  </si>
  <si>
    <t>dvoutrubkové zábradlí, stojky - trubky ocel</t>
  </si>
  <si>
    <t>767165120R00</t>
  </si>
  <si>
    <t xml:space="preserve">Montáž madel z trubek zábr. rovného - svařováním </t>
  </si>
  <si>
    <t>12,5*2</t>
  </si>
  <si>
    <t>stojky:10*1,1+0,25*4</t>
  </si>
  <si>
    <t>783</t>
  </si>
  <si>
    <t>Nátěry</t>
  </si>
  <si>
    <t>783 Nátěry</t>
  </si>
  <si>
    <t>R783000</t>
  </si>
  <si>
    <t>Zinkování konstrukce zábradlí tl. min. 0,12 mm a ostatní ocel prvků (drážky, rámy, poklop)</t>
  </si>
  <si>
    <t>12,5*1,1+1,0*2+5,0</t>
  </si>
  <si>
    <t>R783001</t>
  </si>
  <si>
    <t xml:space="preserve">Nátěr POLYTAR tl. 0,12 mm </t>
  </si>
  <si>
    <t>016-Ch-1.2 Rybník Přední-obnova výpusti a přelivu</t>
  </si>
  <si>
    <t>01.3</t>
  </si>
  <si>
    <t>Rybník Přední-opevnění hráze</t>
  </si>
  <si>
    <t>01.3 Rybník Přední-opevnění hráze</t>
  </si>
  <si>
    <t>016-Ch-1.3</t>
  </si>
  <si>
    <t>114203104R00</t>
  </si>
  <si>
    <t xml:space="preserve">Rozebrání záhozů a rovnanin na sucho </t>
  </si>
  <si>
    <t>65*5*0,3</t>
  </si>
  <si>
    <t>114203201R00</t>
  </si>
  <si>
    <t xml:space="preserve">Očištění lomového kamene od hlíny a písku </t>
  </si>
  <si>
    <t>114203401R00</t>
  </si>
  <si>
    <t xml:space="preserve">Srovnání lom. kamene do figur na vzdálenost do 10m </t>
  </si>
  <si>
    <t>122201102R00</t>
  </si>
  <si>
    <t xml:space="preserve">Odkopávky nezapažené v hor. 3 do 1000 m3 </t>
  </si>
  <si>
    <t>65*6,5*0,3</t>
  </si>
  <si>
    <t>122201109R00</t>
  </si>
  <si>
    <t xml:space="preserve">Příplatek za lepivost - odkopávky v hor. 3 </t>
  </si>
  <si>
    <t>126,75*0,3</t>
  </si>
  <si>
    <t>122201402R00</t>
  </si>
  <si>
    <t xml:space="preserve">Vykopávky v zemníku v hor. 3 do 1000 m3 </t>
  </si>
  <si>
    <t>v rámci rybníků:325-32,5</t>
  </si>
  <si>
    <t>122201409R00</t>
  </si>
  <si>
    <t xml:space="preserve">Příplatek za lepivost - výkop v zemníku v hor. 3 </t>
  </si>
  <si>
    <t>292,5*0,3</t>
  </si>
  <si>
    <t>13</t>
  </si>
  <si>
    <t>Hloubené vykopávky</t>
  </si>
  <si>
    <t>13 Hloubené vykopávky</t>
  </si>
  <si>
    <t>132201212R00</t>
  </si>
  <si>
    <t xml:space="preserve">Hloubení rýh š.do 200 cm hor.3 do 1000m3,STROJNĚ </t>
  </si>
  <si>
    <t>založení patky:65*0,5</t>
  </si>
  <si>
    <t>132201219R00</t>
  </si>
  <si>
    <t xml:space="preserve">Příplatek za lepivost - hloubení rýh 200cm v hor.3 </t>
  </si>
  <si>
    <t>32,5*0,3</t>
  </si>
  <si>
    <t>dovoz zeminy do návodního líce hráze v rámci stavby:292,5</t>
  </si>
  <si>
    <t>odvoz nevhodné zeminy z odkopávek:126,75</t>
  </si>
  <si>
    <t>171103201R00</t>
  </si>
  <si>
    <t xml:space="preserve">Ulož. sypaniny do hrází,100%PS, objem jílu do 20% </t>
  </si>
  <si>
    <t>65*5,0*1,0</t>
  </si>
  <si>
    <t>182101101R00</t>
  </si>
  <si>
    <t xml:space="preserve">Svahování v zářezech v hor. 1 - 4 </t>
  </si>
  <si>
    <t>65*6,0</t>
  </si>
  <si>
    <t>182201101R00</t>
  </si>
  <si>
    <t xml:space="preserve">Svahování násypů </t>
  </si>
  <si>
    <t>65*7</t>
  </si>
  <si>
    <t>patka:65*0,5</t>
  </si>
  <si>
    <t>65*1,0</t>
  </si>
  <si>
    <t>464511122R00</t>
  </si>
  <si>
    <t xml:space="preserve">Pohoz z kamene záhozového do 200 kg z terénu </t>
  </si>
  <si>
    <t>65*6,0*0,4</t>
  </si>
  <si>
    <t>R46001</t>
  </si>
  <si>
    <t xml:space="preserve">Použití očištěného  kamene </t>
  </si>
  <si>
    <t>-97,5</t>
  </si>
  <si>
    <t>998321011R00</t>
  </si>
  <si>
    <t xml:space="preserve">Přesun hmot pro hráze přehradní zemní a kamenité </t>
  </si>
  <si>
    <t>016-Ch-1.3 Rybník Přední-opevnění hráze</t>
  </si>
  <si>
    <t>02.1</t>
  </si>
  <si>
    <t>Rybník Zadní-odbahnění</t>
  </si>
  <si>
    <t>016-Ch-2.1 Rybník Zadní-odbahnění</t>
  </si>
  <si>
    <t>02.2</t>
  </si>
  <si>
    <t>Rybník Zadní-obnova výpusti a přelivu</t>
  </si>
  <si>
    <t>016-Ch-2.2 Rybník Zadní-obnova výpusti a přelivu</t>
  </si>
  <si>
    <t>02.3</t>
  </si>
  <si>
    <t>Rybník Zadní-opevnění hráze</t>
  </si>
  <si>
    <t>016-Ch-2.3 Rybník Zadní-opevnění hráze</t>
  </si>
  <si>
    <t>Ing. Luděk Halaš</t>
  </si>
  <si>
    <t>ČRS MO Tovačov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</si>
</sst>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2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/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/>
    <xf numFmtId="0" fontId="5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3" borderId="0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4" fontId="7" fillId="4" borderId="12" xfId="0" applyNumberFormat="1" applyFont="1" applyFill="1" applyBorder="1" applyAlignment="1">
      <alignment horizontal="right" vertical="center"/>
    </xf>
    <xf numFmtId="4" fontId="7" fillId="4" borderId="13" xfId="0" applyNumberFormat="1" applyFont="1" applyFill="1" applyBorder="1" applyAlignment="1">
      <alignment horizontal="right" vertical="center"/>
    </xf>
    <xf numFmtId="4" fontId="8" fillId="3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/>
    <xf numFmtId="0" fontId="5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/>
    <xf numFmtId="164" fontId="4" fillId="0" borderId="8" xfId="0" applyNumberFormat="1" applyFont="1" applyBorder="1"/>
    <xf numFmtId="3" fontId="5" fillId="0" borderId="16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165" fontId="2" fillId="0" borderId="17" xfId="0" applyNumberFormat="1" applyFont="1" applyBorder="1"/>
    <xf numFmtId="49" fontId="4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64" fontId="4" fillId="0" borderId="5" xfId="0" applyNumberFormat="1" applyFont="1" applyBorder="1"/>
    <xf numFmtId="3" fontId="5" fillId="0" borderId="17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5" fillId="4" borderId="1" xfId="0" applyFont="1" applyFill="1" applyBorder="1" applyAlignment="1">
      <alignment vertical="center"/>
    </xf>
    <xf numFmtId="49" fontId="5" fillId="4" borderId="2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164" fontId="4" fillId="4" borderId="3" xfId="0" applyNumberFormat="1" applyFont="1" applyFill="1" applyBorder="1"/>
    <xf numFmtId="3" fontId="5" fillId="4" borderId="15" xfId="0" applyNumberFormat="1" applyFont="1" applyFill="1" applyBorder="1" applyAlignment="1">
      <alignment horizontal="right" vertical="center"/>
    </xf>
    <xf numFmtId="165" fontId="5" fillId="4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2" borderId="1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49" fontId="4" fillId="0" borderId="1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5" fillId="4" borderId="3" xfId="0" applyNumberFormat="1" applyFont="1" applyFill="1" applyBorder="1" applyAlignment="1">
      <alignment horizontal="right" vertical="center"/>
    </xf>
    <xf numFmtId="4" fontId="8" fillId="2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Border="1"/>
    <xf numFmtId="165" fontId="4" fillId="0" borderId="17" xfId="0" applyNumberFormat="1" applyFont="1" applyBorder="1"/>
    <xf numFmtId="165" fontId="4" fillId="4" borderId="15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4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164" fontId="4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164" fontId="4" fillId="4" borderId="2" xfId="0" applyNumberFormat="1" applyFont="1" applyFill="1" applyBorder="1"/>
    <xf numFmtId="3" fontId="5" fillId="4" borderId="2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Continuous"/>
    </xf>
    <xf numFmtId="0" fontId="8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Continuous"/>
    </xf>
    <xf numFmtId="49" fontId="5" fillId="2" borderId="24" xfId="0" applyNumberFormat="1" applyFont="1" applyFill="1" applyBorder="1" applyAlignment="1">
      <alignment horizontal="left"/>
    </xf>
    <xf numFmtId="49" fontId="4" fillId="2" borderId="23" xfId="0" applyNumberFormat="1" applyFont="1" applyFill="1" applyBorder="1" applyAlignment="1">
      <alignment horizontal="centerContinuous"/>
    </xf>
    <xf numFmtId="0" fontId="4" fillId="0" borderId="19" xfId="0" applyFont="1" applyBorder="1"/>
    <xf numFmtId="49" fontId="4" fillId="0" borderId="25" xfId="0" applyNumberFormat="1" applyFont="1" applyBorder="1" applyAlignment="1">
      <alignment horizontal="left"/>
    </xf>
    <xf numFmtId="0" fontId="2" fillId="0" borderId="26" xfId="0" applyFont="1" applyBorder="1"/>
    <xf numFmtId="0" fontId="4" fillId="0" borderId="3" xfId="0" applyFont="1" applyBorder="1"/>
    <xf numFmtId="49" fontId="4" fillId="0" borderId="2" xfId="0" applyNumberFormat="1" applyFont="1" applyBorder="1"/>
    <xf numFmtId="49" fontId="4" fillId="0" borderId="3" xfId="0" applyNumberFormat="1" applyFont="1" applyBorder="1"/>
    <xf numFmtId="0" fontId="4" fillId="0" borderId="15" xfId="0" applyFont="1" applyBorder="1"/>
    <xf numFmtId="0" fontId="4" fillId="0" borderId="27" xfId="0" applyFont="1" applyBorder="1" applyAlignment="1">
      <alignment horizontal="left"/>
    </xf>
    <xf numFmtId="0" fontId="8" fillId="0" borderId="26" xfId="0" applyFont="1" applyBorder="1"/>
    <xf numFmtId="49" fontId="4" fillId="0" borderId="27" xfId="0" applyNumberFormat="1" applyFont="1" applyBorder="1" applyAlignment="1">
      <alignment horizontal="left"/>
    </xf>
    <xf numFmtId="49" fontId="8" fillId="2" borderId="26" xfId="0" applyNumberFormat="1" applyFont="1" applyFill="1" applyBorder="1"/>
    <xf numFmtId="49" fontId="2" fillId="2" borderId="3" xfId="0" applyNumberFormat="1" applyFont="1" applyFill="1" applyBorder="1"/>
    <xf numFmtId="49" fontId="8" fillId="2" borderId="2" xfId="0" applyNumberFormat="1" applyFont="1" applyFill="1" applyBorder="1"/>
    <xf numFmtId="49" fontId="2" fillId="2" borderId="2" xfId="0" applyNumberFormat="1" applyFont="1" applyFill="1" applyBorder="1"/>
    <xf numFmtId="0" fontId="4" fillId="0" borderId="15" xfId="0" applyFont="1" applyFill="1" applyBorder="1"/>
    <xf numFmtId="3" fontId="4" fillId="0" borderId="27" xfId="0" applyNumberFormat="1" applyFont="1" applyBorder="1" applyAlignment="1">
      <alignment horizontal="left"/>
    </xf>
    <xf numFmtId="0" fontId="2" fillId="0" borderId="0" xfId="0" applyFont="1" applyFill="1"/>
    <xf numFmtId="49" fontId="8" fillId="2" borderId="28" xfId="0" applyNumberFormat="1" applyFont="1" applyFill="1" applyBorder="1"/>
    <xf numFmtId="49" fontId="2" fillId="2" borderId="5" xfId="0" applyNumberFormat="1" applyFont="1" applyFill="1" applyBorder="1"/>
    <xf numFmtId="49" fontId="8" fillId="2" borderId="0" xfId="0" applyNumberFormat="1" applyFont="1" applyFill="1" applyBorder="1"/>
    <xf numFmtId="49" fontId="2" fillId="2" borderId="0" xfId="0" applyNumberFormat="1" applyFont="1" applyFill="1" applyBorder="1"/>
    <xf numFmtId="49" fontId="4" fillId="0" borderId="15" xfId="0" applyNumberFormat="1" applyFont="1" applyBorder="1" applyAlignment="1">
      <alignment horizontal="left"/>
    </xf>
    <xf numFmtId="0" fontId="4" fillId="0" borderId="29" xfId="0" applyFont="1" applyBorder="1"/>
    <xf numFmtId="0" fontId="4" fillId="0" borderId="15" xfId="0" applyNumberFormat="1" applyFont="1" applyBorder="1"/>
    <xf numFmtId="0" fontId="4" fillId="0" borderId="30" xfId="0" applyNumberFormat="1" applyFont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30" xfId="0" applyFont="1" applyBorder="1" applyAlignment="1">
      <alignment horizontal="left"/>
    </xf>
    <xf numFmtId="0" fontId="2" fillId="0" borderId="0" xfId="0" applyFont="1" applyBorder="1"/>
    <xf numFmtId="0" fontId="4" fillId="0" borderId="15" xfId="0" applyFont="1" applyFill="1" applyBorder="1" applyAlignment="1"/>
    <xf numFmtId="0" fontId="4" fillId="0" borderId="30" xfId="0" applyFont="1" applyFill="1" applyBorder="1" applyAlignment="1"/>
    <xf numFmtId="0" fontId="2" fillId="0" borderId="0" xfId="0" applyFont="1" applyFill="1" applyBorder="1" applyAlignment="1"/>
    <xf numFmtId="0" fontId="4" fillId="0" borderId="15" xfId="0" applyFont="1" applyBorder="1" applyAlignment="1"/>
    <xf numFmtId="0" fontId="4" fillId="0" borderId="30" xfId="0" applyFont="1" applyBorder="1" applyAlignment="1"/>
    <xf numFmtId="3" fontId="2" fillId="0" borderId="0" xfId="0" applyNumberFormat="1" applyFont="1"/>
    <xf numFmtId="0" fontId="4" fillId="0" borderId="26" xfId="0" applyFont="1" applyBorder="1"/>
    <xf numFmtId="0" fontId="4" fillId="0" borderId="19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8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centerContinuous"/>
    </xf>
    <xf numFmtId="0" fontId="8" fillId="2" borderId="13" xfId="0" applyFont="1" applyFill="1" applyBorder="1" applyAlignment="1">
      <alignment horizontal="centerContinuous"/>
    </xf>
    <xf numFmtId="0" fontId="2" fillId="2" borderId="13" xfId="0" applyFont="1" applyFill="1" applyBorder="1" applyAlignment="1">
      <alignment horizontal="centerContinuous"/>
    </xf>
    <xf numFmtId="0" fontId="2" fillId="0" borderId="36" xfId="0" applyFont="1" applyBorder="1"/>
    <xf numFmtId="0" fontId="2" fillId="0" borderId="21" xfId="0" applyFont="1" applyBorder="1"/>
    <xf numFmtId="3" fontId="2" fillId="0" borderId="25" xfId="0" applyNumberFormat="1" applyFont="1" applyBorder="1"/>
    <xf numFmtId="0" fontId="2" fillId="0" borderId="22" xfId="0" applyFont="1" applyBorder="1"/>
    <xf numFmtId="3" fontId="2" fillId="0" borderId="24" xfId="0" applyNumberFormat="1" applyFont="1" applyBorder="1"/>
    <xf numFmtId="0" fontId="2" fillId="0" borderId="23" xfId="0" applyFont="1" applyBorder="1"/>
    <xf numFmtId="3" fontId="2" fillId="0" borderId="2" xfId="0" applyNumberFormat="1" applyFont="1" applyBorder="1"/>
    <xf numFmtId="0" fontId="2" fillId="0" borderId="3" xfId="0" applyFont="1" applyBorder="1"/>
    <xf numFmtId="0" fontId="2" fillId="0" borderId="37" xfId="0" applyFont="1" applyBorder="1"/>
    <xf numFmtId="0" fontId="2" fillId="0" borderId="21" xfId="0" applyFont="1" applyBorder="1" applyAlignment="1">
      <alignment shrinkToFit="1"/>
    </xf>
    <xf numFmtId="0" fontId="2" fillId="0" borderId="38" xfId="0" applyFont="1" applyBorder="1"/>
    <xf numFmtId="0" fontId="2" fillId="0" borderId="28" xfId="0" applyFont="1" applyBorder="1"/>
    <xf numFmtId="3" fontId="2" fillId="0" borderId="41" xfId="0" applyNumberFormat="1" applyFont="1" applyBorder="1"/>
    <xf numFmtId="0" fontId="2" fillId="0" borderId="39" xfId="0" applyFont="1" applyBorder="1"/>
    <xf numFmtId="3" fontId="2" fillId="0" borderId="42" xfId="0" applyNumberFormat="1" applyFont="1" applyBorder="1"/>
    <xf numFmtId="0" fontId="2" fillId="0" borderId="40" xfId="0" applyFont="1" applyBorder="1"/>
    <xf numFmtId="0" fontId="8" fillId="2" borderId="22" xfId="0" applyFont="1" applyFill="1" applyBorder="1"/>
    <xf numFmtId="0" fontId="8" fillId="2" borderId="24" xfId="0" applyFont="1" applyFill="1" applyBorder="1"/>
    <xf numFmtId="0" fontId="8" fillId="2" borderId="23" xfId="0" applyFont="1" applyFill="1" applyBorder="1"/>
    <xf numFmtId="0" fontId="8" fillId="2" borderId="43" xfId="0" applyFont="1" applyFill="1" applyBorder="1"/>
    <xf numFmtId="0" fontId="8" fillId="2" borderId="44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0" borderId="45" xfId="0" applyFont="1" applyBorder="1"/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/>
    <xf numFmtId="0" fontId="2" fillId="0" borderId="0" xfId="0" applyFont="1" applyFill="1" applyBorder="1"/>
    <xf numFmtId="0" fontId="2" fillId="0" borderId="18" xfId="0" applyFont="1" applyBorder="1"/>
    <xf numFmtId="0" fontId="2" fillId="0" borderId="20" xfId="0" applyFont="1" applyBorder="1"/>
    <xf numFmtId="0" fontId="2" fillId="0" borderId="46" xfId="0" applyFont="1" applyBorder="1"/>
    <xf numFmtId="0" fontId="2" fillId="0" borderId="7" xfId="0" applyFont="1" applyBorder="1"/>
    <xf numFmtId="165" fontId="2" fillId="0" borderId="8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2" xfId="0" applyFont="1" applyBorder="1"/>
    <xf numFmtId="165" fontId="2" fillId="0" borderId="3" xfId="0" applyNumberFormat="1" applyFont="1" applyBorder="1" applyAlignment="1">
      <alignment horizontal="right"/>
    </xf>
    <xf numFmtId="0" fontId="7" fillId="2" borderId="39" xfId="0" applyFont="1" applyFill="1" applyBorder="1"/>
    <xf numFmtId="0" fontId="7" fillId="2" borderId="42" xfId="0" applyFont="1" applyFill="1" applyBorder="1"/>
    <xf numFmtId="0" fontId="7" fillId="2" borderId="40" xfId="0" applyFont="1" applyFill="1" applyBorder="1"/>
    <xf numFmtId="0" fontId="7" fillId="0" borderId="0" xfId="0" applyFont="1"/>
    <xf numFmtId="0" fontId="2" fillId="0" borderId="0" xfId="0" applyFont="1" applyAlignment="1">
      <alignment vertical="justify"/>
    </xf>
    <xf numFmtId="49" fontId="8" fillId="0" borderId="51" xfId="1" applyNumberFormat="1" applyFont="1" applyBorder="1"/>
    <xf numFmtId="49" fontId="2" fillId="0" borderId="51" xfId="1" applyNumberFormat="1" applyFont="1" applyBorder="1"/>
    <xf numFmtId="49" fontId="2" fillId="0" borderId="51" xfId="1" applyNumberFormat="1" applyFont="1" applyBorder="1" applyAlignment="1">
      <alignment horizontal="right"/>
    </xf>
    <xf numFmtId="0" fontId="2" fillId="0" borderId="52" xfId="1" applyFont="1" applyBorder="1"/>
    <xf numFmtId="49" fontId="2" fillId="0" borderId="51" xfId="0" applyNumberFormat="1" applyFont="1" applyBorder="1" applyAlignment="1">
      <alignment horizontal="left"/>
    </xf>
    <xf numFmtId="0" fontId="2" fillId="0" borderId="53" xfId="0" applyNumberFormat="1" applyFont="1" applyBorder="1"/>
    <xf numFmtId="49" fontId="8" fillId="0" borderId="56" xfId="1" applyNumberFormat="1" applyFont="1" applyBorder="1"/>
    <xf numFmtId="49" fontId="2" fillId="0" borderId="56" xfId="1" applyNumberFormat="1" applyFont="1" applyBorder="1"/>
    <xf numFmtId="49" fontId="2" fillId="0" borderId="56" xfId="1" applyNumberFormat="1" applyFont="1" applyBorder="1" applyAlignment="1">
      <alignment horizontal="right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3" fontId="2" fillId="0" borderId="45" xfId="0" applyNumberFormat="1" applyFont="1" applyBorder="1"/>
    <xf numFmtId="0" fontId="8" fillId="2" borderId="12" xfId="0" applyFont="1" applyFill="1" applyBorder="1"/>
    <xf numFmtId="0" fontId="8" fillId="2" borderId="13" xfId="0" applyFont="1" applyFill="1" applyBorder="1"/>
    <xf numFmtId="3" fontId="8" fillId="2" borderId="35" xfId="0" applyNumberFormat="1" applyFont="1" applyFill="1" applyBorder="1"/>
    <xf numFmtId="3" fontId="8" fillId="2" borderId="14" xfId="0" applyNumberFormat="1" applyFont="1" applyFill="1" applyBorder="1"/>
    <xf numFmtId="3" fontId="8" fillId="2" borderId="59" xfId="0" applyNumberFormat="1" applyFont="1" applyFill="1" applyBorder="1"/>
    <xf numFmtId="3" fontId="8" fillId="2" borderId="60" xfId="0" applyNumberFormat="1" applyFont="1" applyFill="1" applyBorder="1"/>
    <xf numFmtId="3" fontId="3" fillId="0" borderId="0" xfId="0" applyNumberFormat="1" applyFont="1" applyAlignment="1">
      <alignment horizontal="centerContinuous"/>
    </xf>
    <xf numFmtId="0" fontId="2" fillId="2" borderId="44" xfId="0" applyFont="1" applyFill="1" applyBorder="1"/>
    <xf numFmtId="0" fontId="8" fillId="2" borderId="62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0" fontId="8" fillId="2" borderId="23" xfId="0" applyFont="1" applyFill="1" applyBorder="1" applyAlignment="1">
      <alignment horizontal="center"/>
    </xf>
    <xf numFmtId="4" fontId="5" fillId="2" borderId="24" xfId="0" applyNumberFormat="1" applyFont="1" applyFill="1" applyBorder="1" applyAlignment="1">
      <alignment horizontal="right"/>
    </xf>
    <xf numFmtId="4" fontId="5" fillId="2" borderId="44" xfId="0" applyNumberFormat="1" applyFont="1" applyFill="1" applyBorder="1" applyAlignment="1">
      <alignment horizontal="right"/>
    </xf>
    <xf numFmtId="0" fontId="2" fillId="0" borderId="31" xfId="0" applyFont="1" applyBorder="1"/>
    <xf numFmtId="3" fontId="2" fillId="0" borderId="37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0" fontId="2" fillId="2" borderId="39" xfId="0" applyFont="1" applyFill="1" applyBorder="1"/>
    <xf numFmtId="0" fontId="8" fillId="2" borderId="42" xfId="0" applyFont="1" applyFill="1" applyBorder="1"/>
    <xf numFmtId="0" fontId="2" fillId="2" borderId="42" xfId="0" applyFont="1" applyFill="1" applyBorder="1"/>
    <xf numFmtId="4" fontId="2" fillId="2" borderId="48" xfId="0" applyNumberFormat="1" applyFont="1" applyFill="1" applyBorder="1"/>
    <xf numFmtId="4" fontId="2" fillId="2" borderId="39" xfId="0" applyNumberFormat="1" applyFont="1" applyFill="1" applyBorder="1"/>
    <xf numFmtId="4" fontId="2" fillId="2" borderId="42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0" fontId="2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2" fillId="0" borderId="51" xfId="1" applyFont="1" applyBorder="1"/>
    <xf numFmtId="0" fontId="4" fillId="0" borderId="52" xfId="1" applyFont="1" applyBorder="1" applyAlignment="1">
      <alignment horizontal="right"/>
    </xf>
    <xf numFmtId="49" fontId="2" fillId="0" borderId="51" xfId="1" applyNumberFormat="1" applyFont="1" applyBorder="1" applyAlignment="1">
      <alignment horizontal="left"/>
    </xf>
    <xf numFmtId="0" fontId="2" fillId="0" borderId="53" xfId="1" applyFont="1" applyBorder="1"/>
    <xf numFmtId="0" fontId="2" fillId="0" borderId="56" xfId="1" applyFont="1" applyBorder="1"/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49" fontId="4" fillId="2" borderId="15" xfId="1" applyNumberFormat="1" applyFont="1" applyFill="1" applyBorder="1"/>
    <xf numFmtId="0" fontId="4" fillId="2" borderId="3" xfId="1" applyFont="1" applyFill="1" applyBorder="1" applyAlignment="1">
      <alignment horizontal="center"/>
    </xf>
    <xf numFmtId="0" fontId="4" fillId="2" borderId="3" xfId="1" applyNumberFormat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 wrapText="1"/>
    </xf>
    <xf numFmtId="0" fontId="8" fillId="0" borderId="17" xfId="1" applyFont="1" applyBorder="1" applyAlignment="1">
      <alignment horizontal="center"/>
    </xf>
    <xf numFmtId="49" fontId="8" fillId="0" borderId="17" xfId="1" applyNumberFormat="1" applyFont="1" applyBorder="1" applyAlignment="1">
      <alignment horizontal="left"/>
    </xf>
    <xf numFmtId="0" fontId="8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2" xfId="1" applyNumberFormat="1" applyFont="1" applyBorder="1" applyAlignment="1">
      <alignment horizontal="right"/>
    </xf>
    <xf numFmtId="0" fontId="2" fillId="0" borderId="3" xfId="1" applyNumberFormat="1" applyFont="1" applyBorder="1"/>
    <xf numFmtId="0" fontId="2" fillId="0" borderId="6" xfId="1" applyNumberFormat="1" applyFont="1" applyFill="1" applyBorder="1"/>
    <xf numFmtId="0" fontId="2" fillId="0" borderId="8" xfId="1" applyNumberFormat="1" applyFont="1" applyFill="1" applyBorder="1"/>
    <xf numFmtId="0" fontId="2" fillId="0" borderId="6" xfId="1" applyFont="1" applyFill="1" applyBorder="1"/>
    <xf numFmtId="0" fontId="2" fillId="0" borderId="8" xfId="1" applyFont="1" applyFill="1" applyBorder="1"/>
    <xf numFmtId="0" fontId="13" fillId="0" borderId="0" xfId="1" applyFont="1"/>
    <xf numFmtId="0" fontId="9" fillId="0" borderId="16" xfId="1" applyFont="1" applyBorder="1" applyAlignment="1">
      <alignment horizontal="center" vertical="top"/>
    </xf>
    <xf numFmtId="49" fontId="9" fillId="0" borderId="16" xfId="1" applyNumberFormat="1" applyFont="1" applyBorder="1" applyAlignment="1">
      <alignment horizontal="left" vertical="top"/>
    </xf>
    <xf numFmtId="0" fontId="9" fillId="0" borderId="16" xfId="1" applyFont="1" applyBorder="1" applyAlignment="1">
      <alignment vertical="top" wrapText="1"/>
    </xf>
    <xf numFmtId="49" fontId="9" fillId="0" borderId="16" xfId="1" applyNumberFormat="1" applyFont="1" applyBorder="1" applyAlignment="1">
      <alignment horizontal="center" shrinkToFit="1"/>
    </xf>
    <xf numFmtId="4" fontId="9" fillId="0" borderId="16" xfId="1" applyNumberFormat="1" applyFont="1" applyBorder="1" applyAlignment="1">
      <alignment horizontal="right"/>
    </xf>
    <xf numFmtId="4" fontId="9" fillId="0" borderId="16" xfId="1" applyNumberFormat="1" applyFont="1" applyBorder="1"/>
    <xf numFmtId="168" fontId="9" fillId="0" borderId="16" xfId="1" applyNumberFormat="1" applyFont="1" applyBorder="1"/>
    <xf numFmtId="4" fontId="9" fillId="0" borderId="8" xfId="1" applyNumberFormat="1" applyFont="1" applyBorder="1"/>
    <xf numFmtId="0" fontId="4" fillId="0" borderId="17" xfId="1" applyFont="1" applyBorder="1" applyAlignment="1">
      <alignment horizontal="center"/>
    </xf>
    <xf numFmtId="49" fontId="4" fillId="0" borderId="17" xfId="1" applyNumberFormat="1" applyFont="1" applyBorder="1" applyAlignment="1">
      <alignment horizontal="left"/>
    </xf>
    <xf numFmtId="4" fontId="2" fillId="0" borderId="5" xfId="1" applyNumberFormat="1" applyFont="1" applyBorder="1"/>
    <xf numFmtId="0" fontId="16" fillId="0" borderId="0" xfId="1" applyFont="1" applyAlignment="1">
      <alignment wrapText="1"/>
    </xf>
    <xf numFmtId="49" fontId="4" fillId="0" borderId="17" xfId="1" applyNumberFormat="1" applyFont="1" applyBorder="1" applyAlignment="1">
      <alignment horizontal="right"/>
    </xf>
    <xf numFmtId="4" fontId="17" fillId="6" borderId="65" xfId="1" applyNumberFormat="1" applyFont="1" applyFill="1" applyBorder="1" applyAlignment="1">
      <alignment horizontal="right" wrapText="1"/>
    </xf>
    <xf numFmtId="0" fontId="17" fillId="6" borderId="4" xfId="1" applyFont="1" applyFill="1" applyBorder="1" applyAlignment="1">
      <alignment horizontal="left" wrapText="1"/>
    </xf>
    <xf numFmtId="0" fontId="17" fillId="0" borderId="5" xfId="0" applyFont="1" applyBorder="1" applyAlignment="1">
      <alignment horizontal="right"/>
    </xf>
    <xf numFmtId="0" fontId="2" fillId="0" borderId="4" xfId="1" applyFont="1" applyBorder="1"/>
    <xf numFmtId="0" fontId="2" fillId="0" borderId="0" xfId="1" applyFont="1" applyBorder="1"/>
    <xf numFmtId="0" fontId="2" fillId="2" borderId="15" xfId="1" applyFont="1" applyFill="1" applyBorder="1" applyAlignment="1">
      <alignment horizontal="center"/>
    </xf>
    <xf numFmtId="49" fontId="19" fillId="2" borderId="15" xfId="1" applyNumberFormat="1" applyFont="1" applyFill="1" applyBorder="1" applyAlignment="1">
      <alignment horizontal="left"/>
    </xf>
    <xf numFmtId="0" fontId="19" fillId="2" borderId="1" xfId="1" applyFont="1" applyFill="1" applyBorder="1"/>
    <xf numFmtId="0" fontId="2" fillId="2" borderId="2" xfId="1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right"/>
    </xf>
    <xf numFmtId="4" fontId="2" fillId="2" borderId="3" xfId="1" applyNumberFormat="1" applyFont="1" applyFill="1" applyBorder="1" applyAlignment="1">
      <alignment horizontal="right"/>
    </xf>
    <xf numFmtId="4" fontId="8" fillId="2" borderId="15" xfId="1" applyNumberFormat="1" applyFont="1" applyFill="1" applyBorder="1"/>
    <xf numFmtId="0" fontId="2" fillId="2" borderId="2" xfId="1" applyFont="1" applyFill="1" applyBorder="1"/>
    <xf numFmtId="4" fontId="8" fillId="2" borderId="3" xfId="1" applyNumberFormat="1" applyFont="1" applyFill="1" applyBorder="1"/>
    <xf numFmtId="3" fontId="2" fillId="0" borderId="0" xfId="1" applyNumberFormat="1" applyFont="1"/>
    <xf numFmtId="0" fontId="20" fillId="0" borderId="0" xfId="1" applyFont="1" applyAlignment="1"/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2" fillId="0" borderId="0" xfId="1" applyFont="1" applyBorder="1" applyAlignment="1">
      <alignment horizontal="right"/>
    </xf>
    <xf numFmtId="49" fontId="4" fillId="0" borderId="28" xfId="0" applyNumberFormat="1" applyFont="1" applyBorder="1"/>
    <xf numFmtId="3" fontId="2" fillId="0" borderId="5" xfId="0" applyNumberFormat="1" applyFont="1" applyBorder="1"/>
    <xf numFmtId="3" fontId="2" fillId="0" borderId="17" xfId="0" applyNumberFormat="1" applyFont="1" applyBorder="1"/>
    <xf numFmtId="3" fontId="2" fillId="0" borderId="61" xfId="0" applyNumberFormat="1" applyFont="1" applyBorder="1"/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3" fontId="7" fillId="5" borderId="13" xfId="0" applyNumberFormat="1" applyFont="1" applyFill="1" applyBorder="1" applyAlignment="1">
      <alignment horizontal="right" vertical="center"/>
    </xf>
    <xf numFmtId="3" fontId="7" fillId="5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167" fontId="2" fillId="0" borderId="1" xfId="0" applyNumberFormat="1" applyFont="1" applyBorder="1" applyAlignment="1">
      <alignment horizontal="right" indent="2"/>
    </xf>
    <xf numFmtId="167" fontId="2" fillId="0" borderId="30" xfId="0" applyNumberFormat="1" applyFont="1" applyBorder="1" applyAlignment="1">
      <alignment horizontal="right" indent="2"/>
    </xf>
    <xf numFmtId="167" fontId="7" fillId="2" borderId="47" xfId="0" applyNumberFormat="1" applyFont="1" applyFill="1" applyBorder="1" applyAlignment="1">
      <alignment horizontal="right" indent="2"/>
    </xf>
    <xf numFmtId="167" fontId="7" fillId="2" borderId="48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2" fillId="0" borderId="39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4" fillId="0" borderId="1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2" fillId="0" borderId="50" xfId="1" applyFont="1" applyBorder="1" applyAlignment="1">
      <alignment horizontal="center"/>
    </xf>
    <xf numFmtId="0" fontId="2" fillId="0" borderId="54" xfId="1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2" fillId="0" borderId="57" xfId="1" applyFont="1" applyBorder="1" applyAlignment="1">
      <alignment horizontal="left"/>
    </xf>
    <xf numFmtId="0" fontId="2" fillId="0" borderId="56" xfId="1" applyFont="1" applyBorder="1" applyAlignment="1">
      <alignment horizontal="left"/>
    </xf>
    <xf numFmtId="0" fontId="2" fillId="0" borderId="58" xfId="1" applyFont="1" applyBorder="1" applyAlignment="1">
      <alignment horizontal="left"/>
    </xf>
    <xf numFmtId="3" fontId="8" fillId="2" borderId="42" xfId="0" applyNumberFormat="1" applyFont="1" applyFill="1" applyBorder="1" applyAlignment="1">
      <alignment horizontal="right"/>
    </xf>
    <xf numFmtId="3" fontId="8" fillId="2" borderId="48" xfId="0" applyNumberFormat="1" applyFont="1" applyFill="1" applyBorder="1" applyAlignment="1">
      <alignment horizontal="right"/>
    </xf>
    <xf numFmtId="0" fontId="14" fillId="6" borderId="4" xfId="1" applyNumberFormat="1" applyFont="1" applyFill="1" applyBorder="1" applyAlignment="1">
      <alignment horizontal="left" wrapText="1" indent="1"/>
    </xf>
    <xf numFmtId="0" fontId="15" fillId="0" borderId="0" xfId="0" applyNumberFormat="1" applyFont="1"/>
    <xf numFmtId="0" fontId="15" fillId="0" borderId="5" xfId="0" applyNumberFormat="1" applyFont="1" applyBorder="1"/>
    <xf numFmtId="0" fontId="10" fillId="0" borderId="0" xfId="1" applyFont="1" applyAlignment="1">
      <alignment horizontal="center"/>
    </xf>
    <xf numFmtId="49" fontId="2" fillId="0" borderId="54" xfId="1" applyNumberFormat="1" applyFont="1" applyBorder="1" applyAlignment="1">
      <alignment horizontal="center"/>
    </xf>
    <xf numFmtId="0" fontId="2" fillId="0" borderId="57" xfId="1" applyFont="1" applyBorder="1" applyAlignment="1">
      <alignment horizontal="center" shrinkToFit="1"/>
    </xf>
    <xf numFmtId="0" fontId="2" fillId="0" borderId="56" xfId="1" applyFont="1" applyBorder="1" applyAlignment="1">
      <alignment horizontal="center" shrinkToFit="1"/>
    </xf>
    <xf numFmtId="0" fontId="2" fillId="0" borderId="58" xfId="1" applyFont="1" applyBorder="1" applyAlignment="1">
      <alignment horizontal="center" shrinkToFit="1"/>
    </xf>
    <xf numFmtId="49" fontId="17" fillId="6" borderId="63" xfId="1" applyNumberFormat="1" applyFont="1" applyFill="1" applyBorder="1" applyAlignment="1">
      <alignment horizontal="left" wrapText="1"/>
    </xf>
    <xf numFmtId="49" fontId="18" fillId="0" borderId="64" xfId="0" applyNumberFormat="1" applyFont="1" applyBorder="1" applyAlignment="1">
      <alignment horizontal="left" wrapText="1"/>
    </xf>
  </cellXfs>
  <cellStyles count="2">
    <cellStyle name="Normální" xfId="0" builtinId="0"/>
    <cellStyle name="normální_POL.XL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112">
    <pageSetUpPr fitToPage="1"/>
  </sheetPr>
  <dimension ref="A1:O102"/>
  <sheetViews>
    <sheetView showGridLines="0" topLeftCell="B52" zoomScaleNormal="100" zoomScaleSheetLayoutView="75" workbookViewId="0">
      <selection activeCell="M86" sqref="M86"/>
    </sheetView>
  </sheetViews>
  <sheetFormatPr defaultColWidth="9.109375" defaultRowHeight="13.2" x14ac:dyDescent="0.25"/>
  <cols>
    <col min="1" max="1" width="0.5546875" style="1" hidden="1" customWidth="1"/>
    <col min="2" max="2" width="7.109375" style="1" customWidth="1"/>
    <col min="3" max="3" width="9.109375" style="1"/>
    <col min="4" max="4" width="19.6640625" style="1" customWidth="1"/>
    <col min="5" max="5" width="6.88671875" style="1" customWidth="1"/>
    <col min="6" max="6" width="13.109375" style="1" customWidth="1"/>
    <col min="7" max="7" width="12.44140625" style="2" customWidth="1"/>
    <col min="8" max="8" width="13.5546875" style="1" customWidth="1"/>
    <col min="9" max="9" width="11.44140625" style="2" customWidth="1"/>
    <col min="10" max="10" width="7" style="2" customWidth="1"/>
    <col min="11" max="15" width="10.6640625" style="1" customWidth="1"/>
    <col min="16" max="16384" width="9.109375" style="1"/>
  </cols>
  <sheetData>
    <row r="1" spans="2:15" ht="12" customHeight="1" x14ac:dyDescent="0.25"/>
    <row r="2" spans="2:15" ht="17.25" customHeight="1" x14ac:dyDescent="0.3">
      <c r="B2" s="3"/>
      <c r="C2" s="4" t="s">
        <v>0</v>
      </c>
      <c r="E2" s="5"/>
      <c r="F2" s="4"/>
      <c r="G2" s="6"/>
      <c r="H2" s="7" t="s">
        <v>1</v>
      </c>
      <c r="I2" s="8"/>
      <c r="K2" s="3"/>
    </row>
    <row r="3" spans="2:15" ht="6" customHeight="1" x14ac:dyDescent="0.25">
      <c r="C3" s="9"/>
      <c r="D3" s="10" t="s">
        <v>2</v>
      </c>
    </row>
    <row r="4" spans="2:15" ht="4.5" customHeight="1" x14ac:dyDescent="0.25"/>
    <row r="5" spans="2:15" ht="13.5" customHeight="1" x14ac:dyDescent="0.3">
      <c r="C5" s="11" t="s">
        <v>3</v>
      </c>
      <c r="D5" s="12"/>
      <c r="E5" s="13" t="s">
        <v>104</v>
      </c>
      <c r="F5" s="14"/>
      <c r="G5" s="15"/>
      <c r="H5" s="14"/>
      <c r="I5" s="15"/>
      <c r="O5" s="8"/>
    </row>
    <row r="7" spans="2:15" x14ac:dyDescent="0.25">
      <c r="C7" s="16" t="s">
        <v>4</v>
      </c>
      <c r="D7" s="17" t="s">
        <v>540</v>
      </c>
      <c r="H7" s="18" t="s">
        <v>5</v>
      </c>
      <c r="J7" s="17"/>
      <c r="K7" s="17"/>
    </row>
    <row r="8" spans="2:15" x14ac:dyDescent="0.25">
      <c r="D8" s="17"/>
      <c r="H8" s="18" t="s">
        <v>6</v>
      </c>
      <c r="J8" s="17"/>
      <c r="K8" s="17"/>
    </row>
    <row r="9" spans="2:15" x14ac:dyDescent="0.25">
      <c r="C9" s="18"/>
      <c r="D9" s="17"/>
      <c r="H9" s="18"/>
      <c r="J9" s="17"/>
    </row>
    <row r="10" spans="2:15" x14ac:dyDescent="0.25">
      <c r="H10" s="18"/>
      <c r="J10" s="17"/>
    </row>
    <row r="11" spans="2:15" x14ac:dyDescent="0.25">
      <c r="C11" s="16" t="s">
        <v>7</v>
      </c>
      <c r="D11" s="17" t="s">
        <v>539</v>
      </c>
      <c r="H11" s="18" t="s">
        <v>5</v>
      </c>
      <c r="J11" s="17"/>
      <c r="K11" s="17"/>
    </row>
    <row r="12" spans="2:15" x14ac:dyDescent="0.25">
      <c r="D12" s="17"/>
      <c r="H12" s="18" t="s">
        <v>6</v>
      </c>
      <c r="J12" s="17"/>
      <c r="K12" s="17"/>
    </row>
    <row r="13" spans="2:15" ht="12" customHeight="1" x14ac:dyDescent="0.25">
      <c r="C13" s="18"/>
      <c r="D13" s="17"/>
      <c r="J13" s="18"/>
    </row>
    <row r="14" spans="2:15" ht="24.75" customHeight="1" x14ac:dyDescent="0.25">
      <c r="C14" s="19" t="s">
        <v>8</v>
      </c>
      <c r="H14" s="19" t="s">
        <v>9</v>
      </c>
      <c r="J14" s="18"/>
    </row>
    <row r="15" spans="2:15" ht="12.75" customHeight="1" x14ac:dyDescent="0.25">
      <c r="J15" s="18"/>
    </row>
    <row r="16" spans="2:15" ht="28.5" customHeight="1" x14ac:dyDescent="0.25">
      <c r="C16" s="19" t="s">
        <v>10</v>
      </c>
      <c r="H16" s="19" t="s">
        <v>10</v>
      </c>
    </row>
    <row r="17" spans="2:12" ht="25.5" customHeight="1" x14ac:dyDescent="0.25"/>
    <row r="18" spans="2:12" ht="13.5" customHeight="1" x14ac:dyDescent="0.25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2" ht="15" customHeight="1" x14ac:dyDescent="0.25">
      <c r="B19" s="28" t="s">
        <v>12</v>
      </c>
      <c r="C19" s="29"/>
      <c r="D19" s="30">
        <v>15</v>
      </c>
      <c r="E19" s="31" t="s">
        <v>13</v>
      </c>
      <c r="F19" s="32"/>
      <c r="G19" s="33"/>
      <c r="H19" s="33"/>
      <c r="I19" s="298">
        <f>ROUND(G37,0)</f>
        <v>0</v>
      </c>
      <c r="J19" s="299"/>
      <c r="K19" s="34"/>
    </row>
    <row r="20" spans="2:12" x14ac:dyDescent="0.25">
      <c r="B20" s="28" t="s">
        <v>14</v>
      </c>
      <c r="C20" s="29"/>
      <c r="D20" s="30">
        <f>SazbaDPH1</f>
        <v>15</v>
      </c>
      <c r="E20" s="31" t="s">
        <v>13</v>
      </c>
      <c r="F20" s="35"/>
      <c r="G20" s="36"/>
      <c r="H20" s="36"/>
      <c r="I20" s="300">
        <f>ROUND(I19*D20/100,0)</f>
        <v>0</v>
      </c>
      <c r="J20" s="301"/>
      <c r="K20" s="34"/>
    </row>
    <row r="21" spans="2:12" x14ac:dyDescent="0.25">
      <c r="B21" s="28" t="s">
        <v>12</v>
      </c>
      <c r="C21" s="29"/>
      <c r="D21" s="30">
        <v>21</v>
      </c>
      <c r="E21" s="31" t="s">
        <v>13</v>
      </c>
      <c r="F21" s="35"/>
      <c r="G21" s="36"/>
      <c r="H21" s="36"/>
      <c r="I21" s="300">
        <v>0</v>
      </c>
      <c r="J21" s="301"/>
      <c r="K21" s="34"/>
    </row>
    <row r="22" spans="2:12" ht="13.8" thickBot="1" x14ac:dyDescent="0.3">
      <c r="B22" s="28" t="s">
        <v>14</v>
      </c>
      <c r="C22" s="29"/>
      <c r="D22" s="30">
        <f>SazbaDPH2</f>
        <v>21</v>
      </c>
      <c r="E22" s="31" t="s">
        <v>13</v>
      </c>
      <c r="F22" s="37"/>
      <c r="G22" s="38"/>
      <c r="H22" s="38"/>
      <c r="I22" s="302">
        <v>0</v>
      </c>
      <c r="J22" s="303"/>
      <c r="K22" s="34"/>
    </row>
    <row r="23" spans="2:12" ht="16.2" thickBot="1" x14ac:dyDescent="0.3">
      <c r="B23" s="39" t="s">
        <v>15</v>
      </c>
      <c r="C23" s="40"/>
      <c r="D23" s="40"/>
      <c r="E23" s="41"/>
      <c r="F23" s="42"/>
      <c r="G23" s="43"/>
      <c r="H23" s="43"/>
      <c r="I23" s="304">
        <f>SUM(I19:I22)</f>
        <v>0</v>
      </c>
      <c r="J23" s="305"/>
      <c r="K23" s="44"/>
    </row>
    <row r="26" spans="2:12" ht="1.5" customHeight="1" x14ac:dyDescent="0.25"/>
    <row r="27" spans="2:12" ht="15.75" customHeight="1" x14ac:dyDescent="0.3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5.25" customHeight="1" x14ac:dyDescent="0.25">
      <c r="L28" s="46"/>
    </row>
    <row r="29" spans="2:12" ht="24" customHeight="1" x14ac:dyDescent="0.25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19</v>
      </c>
      <c r="J29" s="50" t="s">
        <v>13</v>
      </c>
    </row>
    <row r="30" spans="2:12" x14ac:dyDescent="0.25">
      <c r="B30" s="52" t="s">
        <v>106</v>
      </c>
      <c r="C30" s="53" t="s">
        <v>107</v>
      </c>
      <c r="D30" s="54"/>
      <c r="E30" s="55"/>
      <c r="F30" s="56">
        <v>0</v>
      </c>
      <c r="G30" s="57">
        <v>0</v>
      </c>
      <c r="H30" s="58">
        <v>0</v>
      </c>
      <c r="I30" s="58">
        <f t="shared" ref="I30:I36" si="0">(G30*SazbaDPH1)/100+(H30*SazbaDPH2)/100</f>
        <v>0</v>
      </c>
      <c r="J30" s="59" t="str">
        <f t="shared" ref="J30:J36" si="1">IF(CelkemObjekty=0,"",F30/CelkemObjekty*100)</f>
        <v/>
      </c>
    </row>
    <row r="31" spans="2:12" x14ac:dyDescent="0.25">
      <c r="B31" s="60" t="s">
        <v>142</v>
      </c>
      <c r="C31" s="61" t="s">
        <v>143</v>
      </c>
      <c r="D31" s="62"/>
      <c r="E31" s="63"/>
      <c r="F31" s="64">
        <v>0</v>
      </c>
      <c r="G31" s="65">
        <v>0</v>
      </c>
      <c r="H31" s="66">
        <v>0</v>
      </c>
      <c r="I31" s="66">
        <f t="shared" si="0"/>
        <v>0</v>
      </c>
      <c r="J31" s="59" t="str">
        <f t="shared" si="1"/>
        <v/>
      </c>
    </row>
    <row r="32" spans="2:12" x14ac:dyDescent="0.25">
      <c r="B32" s="60" t="s">
        <v>203</v>
      </c>
      <c r="C32" s="61" t="s">
        <v>204</v>
      </c>
      <c r="D32" s="62"/>
      <c r="E32" s="63"/>
      <c r="F32" s="64">
        <v>0</v>
      </c>
      <c r="G32" s="65">
        <v>0</v>
      </c>
      <c r="H32" s="66">
        <v>0</v>
      </c>
      <c r="I32" s="66">
        <f t="shared" si="0"/>
        <v>0</v>
      </c>
      <c r="J32" s="59" t="str">
        <f t="shared" si="1"/>
        <v/>
      </c>
    </row>
    <row r="33" spans="2:11" x14ac:dyDescent="0.25">
      <c r="B33" s="60" t="s">
        <v>476</v>
      </c>
      <c r="C33" s="61" t="s">
        <v>477</v>
      </c>
      <c r="D33" s="62"/>
      <c r="E33" s="63"/>
      <c r="F33" s="64">
        <v>0</v>
      </c>
      <c r="G33" s="65">
        <v>0</v>
      </c>
      <c r="H33" s="66">
        <v>0</v>
      </c>
      <c r="I33" s="66">
        <f t="shared" si="0"/>
        <v>0</v>
      </c>
      <c r="J33" s="59" t="str">
        <f t="shared" si="1"/>
        <v/>
      </c>
    </row>
    <row r="34" spans="2:11" x14ac:dyDescent="0.25">
      <c r="B34" s="60" t="s">
        <v>530</v>
      </c>
      <c r="C34" s="61" t="s">
        <v>531</v>
      </c>
      <c r="D34" s="62"/>
      <c r="E34" s="63"/>
      <c r="F34" s="64">
        <v>0</v>
      </c>
      <c r="G34" s="65">
        <v>0</v>
      </c>
      <c r="H34" s="66">
        <v>0</v>
      </c>
      <c r="I34" s="66">
        <f t="shared" si="0"/>
        <v>0</v>
      </c>
      <c r="J34" s="59" t="str">
        <f t="shared" si="1"/>
        <v/>
      </c>
    </row>
    <row r="35" spans="2:11" x14ac:dyDescent="0.25">
      <c r="B35" s="60" t="s">
        <v>533</v>
      </c>
      <c r="C35" s="61" t="s">
        <v>534</v>
      </c>
      <c r="D35" s="62"/>
      <c r="E35" s="63"/>
      <c r="F35" s="64">
        <v>0</v>
      </c>
      <c r="G35" s="65">
        <v>0</v>
      </c>
      <c r="H35" s="66">
        <v>0</v>
      </c>
      <c r="I35" s="66">
        <f t="shared" si="0"/>
        <v>0</v>
      </c>
      <c r="J35" s="59" t="str">
        <f t="shared" si="1"/>
        <v/>
      </c>
    </row>
    <row r="36" spans="2:11" x14ac:dyDescent="0.25">
      <c r="B36" s="60" t="s">
        <v>536</v>
      </c>
      <c r="C36" s="61" t="s">
        <v>537</v>
      </c>
      <c r="D36" s="62"/>
      <c r="E36" s="63"/>
      <c r="F36" s="64">
        <v>0</v>
      </c>
      <c r="G36" s="65">
        <v>0</v>
      </c>
      <c r="H36" s="66">
        <v>0</v>
      </c>
      <c r="I36" s="66">
        <f t="shared" si="0"/>
        <v>0</v>
      </c>
      <c r="J36" s="59" t="str">
        <f t="shared" si="1"/>
        <v/>
      </c>
    </row>
    <row r="37" spans="2:11" ht="17.25" customHeight="1" x14ac:dyDescent="0.25">
      <c r="B37" s="67" t="s">
        <v>20</v>
      </c>
      <c r="C37" s="68"/>
      <c r="D37" s="69"/>
      <c r="E37" s="70"/>
      <c r="F37" s="71">
        <f>SUM(F30:F36)</f>
        <v>0</v>
      </c>
      <c r="G37" s="71">
        <f>SUM(G30:G36)</f>
        <v>0</v>
      </c>
      <c r="H37" s="71">
        <f>SUM(H30:H36)</f>
        <v>0</v>
      </c>
      <c r="I37" s="71">
        <f>SUM(I30:I36)</f>
        <v>0</v>
      </c>
      <c r="J37" s="72" t="str">
        <f t="shared" ref="J37" si="2">IF(CelkemObjekty=0,"",F37/CelkemObjekty*100)</f>
        <v/>
      </c>
    </row>
    <row r="38" spans="2:11" x14ac:dyDescent="0.25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 ht="9.75" customHeight="1" x14ac:dyDescent="0.25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 ht="7.5" customHeight="1" x14ac:dyDescent="0.25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 ht="17.399999999999999" x14ac:dyDescent="0.3">
      <c r="B41" s="13" t="s">
        <v>21</v>
      </c>
      <c r="C41" s="45"/>
      <c r="D41" s="45"/>
      <c r="E41" s="45"/>
      <c r="F41" s="45"/>
      <c r="G41" s="45"/>
      <c r="H41" s="45"/>
      <c r="I41" s="45"/>
      <c r="J41" s="45"/>
      <c r="K41" s="73"/>
    </row>
    <row r="42" spans="2:11" x14ac:dyDescent="0.25">
      <c r="K42" s="73"/>
    </row>
    <row r="43" spans="2:11" ht="26.4" x14ac:dyDescent="0.25">
      <c r="B43" s="74" t="s">
        <v>22</v>
      </c>
      <c r="C43" s="75" t="s">
        <v>23</v>
      </c>
      <c r="D43" s="48"/>
      <c r="E43" s="49"/>
      <c r="F43" s="50" t="s">
        <v>18</v>
      </c>
      <c r="G43" s="51" t="str">
        <f>CONCATENATE("Základ DPH ",SazbaDPH1," %")</f>
        <v>Základ DPH 15 %</v>
      </c>
      <c r="H43" s="50" t="str">
        <f>CONCATENATE("Základ DPH ",SazbaDPH2," %")</f>
        <v>Základ DPH 21 %</v>
      </c>
      <c r="I43" s="51" t="s">
        <v>19</v>
      </c>
      <c r="J43" s="50" t="s">
        <v>13</v>
      </c>
    </row>
    <row r="44" spans="2:11" x14ac:dyDescent="0.25">
      <c r="B44" s="76" t="s">
        <v>106</v>
      </c>
      <c r="C44" s="77" t="s">
        <v>141</v>
      </c>
      <c r="D44" s="54"/>
      <c r="E44" s="55"/>
      <c r="F44" s="56">
        <f>G44+H44+I44</f>
        <v>0</v>
      </c>
      <c r="G44" s="57">
        <v>0</v>
      </c>
      <c r="H44" s="58">
        <v>0</v>
      </c>
      <c r="I44" s="65">
        <f t="shared" ref="I44:I50" si="3">(G44*SazbaDPH1)/100+(H44*SazbaDPH2)/100</f>
        <v>0</v>
      </c>
      <c r="J44" s="59" t="str">
        <f t="shared" ref="J44:J50" si="4">IF(CelkemObjekty=0,"",F44/CelkemObjekty*100)</f>
        <v/>
      </c>
    </row>
    <row r="45" spans="2:11" x14ac:dyDescent="0.25">
      <c r="B45" s="78" t="s">
        <v>142</v>
      </c>
      <c r="C45" s="79" t="s">
        <v>202</v>
      </c>
      <c r="D45" s="62"/>
      <c r="E45" s="63"/>
      <c r="F45" s="64">
        <f t="shared" ref="F45:F50" si="5">G45+H45+I45</f>
        <v>0</v>
      </c>
      <c r="G45" s="65">
        <v>0</v>
      </c>
      <c r="H45" s="66">
        <v>0</v>
      </c>
      <c r="I45" s="65">
        <f t="shared" si="3"/>
        <v>0</v>
      </c>
      <c r="J45" s="59" t="str">
        <f t="shared" si="4"/>
        <v/>
      </c>
    </row>
    <row r="46" spans="2:11" x14ac:dyDescent="0.25">
      <c r="B46" s="78" t="s">
        <v>203</v>
      </c>
      <c r="C46" s="79" t="s">
        <v>475</v>
      </c>
      <c r="D46" s="62"/>
      <c r="E46" s="63"/>
      <c r="F46" s="64">
        <f t="shared" si="5"/>
        <v>0</v>
      </c>
      <c r="G46" s="65">
        <v>0</v>
      </c>
      <c r="H46" s="66">
        <v>0</v>
      </c>
      <c r="I46" s="65">
        <f t="shared" si="3"/>
        <v>0</v>
      </c>
      <c r="J46" s="59" t="str">
        <f t="shared" si="4"/>
        <v/>
      </c>
    </row>
    <row r="47" spans="2:11" x14ac:dyDescent="0.25">
      <c r="B47" s="78" t="s">
        <v>476</v>
      </c>
      <c r="C47" s="79" t="s">
        <v>529</v>
      </c>
      <c r="D47" s="62"/>
      <c r="E47" s="63"/>
      <c r="F47" s="64">
        <f t="shared" si="5"/>
        <v>0</v>
      </c>
      <c r="G47" s="65">
        <v>0</v>
      </c>
      <c r="H47" s="66">
        <v>0</v>
      </c>
      <c r="I47" s="65">
        <f t="shared" si="3"/>
        <v>0</v>
      </c>
      <c r="J47" s="59" t="str">
        <f t="shared" si="4"/>
        <v/>
      </c>
    </row>
    <row r="48" spans="2:11" x14ac:dyDescent="0.25">
      <c r="B48" s="78" t="s">
        <v>530</v>
      </c>
      <c r="C48" s="79" t="s">
        <v>532</v>
      </c>
      <c r="D48" s="62"/>
      <c r="E48" s="63"/>
      <c r="F48" s="64">
        <f t="shared" si="5"/>
        <v>0</v>
      </c>
      <c r="G48" s="65">
        <v>0</v>
      </c>
      <c r="H48" s="66">
        <v>0</v>
      </c>
      <c r="I48" s="65">
        <f t="shared" si="3"/>
        <v>0</v>
      </c>
      <c r="J48" s="59" t="str">
        <f t="shared" si="4"/>
        <v/>
      </c>
    </row>
    <row r="49" spans="2:10" x14ac:dyDescent="0.25">
      <c r="B49" s="78" t="s">
        <v>533</v>
      </c>
      <c r="C49" s="79" t="s">
        <v>535</v>
      </c>
      <c r="D49" s="62"/>
      <c r="E49" s="63"/>
      <c r="F49" s="64">
        <f t="shared" si="5"/>
        <v>0</v>
      </c>
      <c r="G49" s="65">
        <v>0</v>
      </c>
      <c r="H49" s="66">
        <v>0</v>
      </c>
      <c r="I49" s="65">
        <f t="shared" si="3"/>
        <v>0</v>
      </c>
      <c r="J49" s="59" t="str">
        <f t="shared" si="4"/>
        <v/>
      </c>
    </row>
    <row r="50" spans="2:10" x14ac:dyDescent="0.25">
      <c r="B50" s="78" t="s">
        <v>536</v>
      </c>
      <c r="C50" s="79" t="s">
        <v>538</v>
      </c>
      <c r="D50" s="62"/>
      <c r="E50" s="63"/>
      <c r="F50" s="64">
        <f t="shared" si="5"/>
        <v>0</v>
      </c>
      <c r="G50" s="65">
        <v>0</v>
      </c>
      <c r="H50" s="66">
        <v>0</v>
      </c>
      <c r="I50" s="65">
        <f t="shared" si="3"/>
        <v>0</v>
      </c>
      <c r="J50" s="59" t="str">
        <f t="shared" si="4"/>
        <v/>
      </c>
    </row>
    <row r="51" spans="2:10" x14ac:dyDescent="0.25">
      <c r="B51" s="67" t="s">
        <v>20</v>
      </c>
      <c r="C51" s="68"/>
      <c r="D51" s="69"/>
      <c r="E51" s="70"/>
      <c r="F51" s="71">
        <f>SUM(F44:F50)</f>
        <v>0</v>
      </c>
      <c r="G51" s="80">
        <f>SUM(G44:G50)</f>
        <v>0</v>
      </c>
      <c r="H51" s="71">
        <f>SUM(H44:H50)</f>
        <v>0</v>
      </c>
      <c r="I51" s="80">
        <f>SUM(I44:I50)</f>
        <v>0</v>
      </c>
      <c r="J51" s="72" t="str">
        <f t="shared" ref="J51" si="6">IF(CelkemObjekty=0,"",F51/CelkemObjekty*100)</f>
        <v/>
      </c>
    </row>
    <row r="52" spans="2:10" ht="9" customHeight="1" x14ac:dyDescent="0.25"/>
    <row r="53" spans="2:10" ht="6" customHeight="1" x14ac:dyDescent="0.25"/>
    <row r="54" spans="2:10" ht="3" customHeight="1" x14ac:dyDescent="0.25"/>
    <row r="55" spans="2:10" ht="6.75" customHeight="1" x14ac:dyDescent="0.25"/>
    <row r="56" spans="2:10" ht="20.25" customHeight="1" x14ac:dyDescent="0.3">
      <c r="B56" s="13" t="s">
        <v>24</v>
      </c>
      <c r="C56" s="45"/>
      <c r="D56" s="45"/>
      <c r="E56" s="45"/>
      <c r="F56" s="45"/>
      <c r="G56" s="45"/>
      <c r="H56" s="45"/>
      <c r="I56" s="45"/>
      <c r="J56" s="45"/>
    </row>
    <row r="57" spans="2:10" ht="9" customHeight="1" x14ac:dyDescent="0.25"/>
    <row r="58" spans="2:10" x14ac:dyDescent="0.25">
      <c r="B58" s="47" t="s">
        <v>25</v>
      </c>
      <c r="C58" s="48"/>
      <c r="D58" s="48"/>
      <c r="E58" s="50" t="s">
        <v>13</v>
      </c>
      <c r="F58" s="50" t="s">
        <v>26</v>
      </c>
      <c r="G58" s="51" t="s">
        <v>27</v>
      </c>
      <c r="H58" s="50" t="s">
        <v>28</v>
      </c>
      <c r="I58" s="51" t="s">
        <v>29</v>
      </c>
      <c r="J58" s="81" t="s">
        <v>30</v>
      </c>
    </row>
    <row r="59" spans="2:10" x14ac:dyDescent="0.25">
      <c r="B59" s="52" t="s">
        <v>110</v>
      </c>
      <c r="C59" s="53" t="s">
        <v>111</v>
      </c>
      <c r="D59" s="54"/>
      <c r="E59" s="82" t="str">
        <f t="shared" ref="E59:E83" si="7">IF(SUM(SoucetDilu)=0,"",SUM(F59:J59)/SUM(SoucetDilu)*100)</f>
        <v/>
      </c>
      <c r="F59" s="58">
        <v>0</v>
      </c>
      <c r="G59" s="57">
        <v>0</v>
      </c>
      <c r="H59" s="58">
        <v>0</v>
      </c>
      <c r="I59" s="57">
        <v>0</v>
      </c>
      <c r="J59" s="58">
        <v>0</v>
      </c>
    </row>
    <row r="60" spans="2:10" x14ac:dyDescent="0.25">
      <c r="B60" s="60" t="s">
        <v>146</v>
      </c>
      <c r="C60" s="61" t="s">
        <v>147</v>
      </c>
      <c r="D60" s="62"/>
      <c r="E60" s="83" t="str">
        <f t="shared" si="7"/>
        <v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x14ac:dyDescent="0.25">
      <c r="B61" s="60" t="s">
        <v>499</v>
      </c>
      <c r="C61" s="61" t="s">
        <v>500</v>
      </c>
      <c r="D61" s="62"/>
      <c r="E61" s="83" t="str">
        <f t="shared" si="7"/>
        <v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x14ac:dyDescent="0.25">
      <c r="B62" s="60" t="s">
        <v>159</v>
      </c>
      <c r="C62" s="61" t="s">
        <v>160</v>
      </c>
      <c r="D62" s="62"/>
      <c r="E62" s="83" t="str">
        <f t="shared" si="7"/>
        <v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x14ac:dyDescent="0.25">
      <c r="B63" s="60" t="s">
        <v>175</v>
      </c>
      <c r="C63" s="61" t="s">
        <v>176</v>
      </c>
      <c r="D63" s="62"/>
      <c r="E63" s="83" t="str">
        <f t="shared" si="7"/>
        <v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x14ac:dyDescent="0.25">
      <c r="B64" s="60" t="s">
        <v>181</v>
      </c>
      <c r="C64" s="61" t="s">
        <v>182</v>
      </c>
      <c r="D64" s="62"/>
      <c r="E64" s="83" t="str">
        <f t="shared" si="7"/>
        <v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 x14ac:dyDescent="0.25">
      <c r="B65" s="60" t="s">
        <v>244</v>
      </c>
      <c r="C65" s="61" t="s">
        <v>245</v>
      </c>
      <c r="D65" s="62"/>
      <c r="E65" s="83" t="str">
        <f t="shared" si="7"/>
        <v/>
      </c>
      <c r="F65" s="66">
        <v>0</v>
      </c>
      <c r="G65" s="65">
        <v>0</v>
      </c>
      <c r="H65" s="66">
        <v>0</v>
      </c>
      <c r="I65" s="65">
        <v>0</v>
      </c>
      <c r="J65" s="66">
        <v>0</v>
      </c>
    </row>
    <row r="66" spans="2:10" x14ac:dyDescent="0.25">
      <c r="B66" s="60" t="s">
        <v>253</v>
      </c>
      <c r="C66" s="61" t="s">
        <v>254</v>
      </c>
      <c r="D66" s="62"/>
      <c r="E66" s="83" t="str">
        <f t="shared" si="7"/>
        <v/>
      </c>
      <c r="F66" s="66">
        <v>0</v>
      </c>
      <c r="G66" s="65">
        <v>0</v>
      </c>
      <c r="H66" s="66">
        <v>0</v>
      </c>
      <c r="I66" s="65">
        <v>0</v>
      </c>
      <c r="J66" s="66">
        <v>0</v>
      </c>
    </row>
    <row r="67" spans="2:10" x14ac:dyDescent="0.25">
      <c r="B67" s="60" t="s">
        <v>286</v>
      </c>
      <c r="C67" s="61" t="s">
        <v>287</v>
      </c>
      <c r="D67" s="62"/>
      <c r="E67" s="83" t="str">
        <f t="shared" si="7"/>
        <v/>
      </c>
      <c r="F67" s="66">
        <v>0</v>
      </c>
      <c r="G67" s="65">
        <v>0</v>
      </c>
      <c r="H67" s="66">
        <v>0</v>
      </c>
      <c r="I67" s="65">
        <v>0</v>
      </c>
      <c r="J67" s="66">
        <v>0</v>
      </c>
    </row>
    <row r="68" spans="2:10" x14ac:dyDescent="0.25">
      <c r="B68" s="60" t="s">
        <v>304</v>
      </c>
      <c r="C68" s="61" t="s">
        <v>305</v>
      </c>
      <c r="D68" s="62"/>
      <c r="E68" s="83" t="str">
        <f t="shared" si="7"/>
        <v/>
      </c>
      <c r="F68" s="66">
        <v>0</v>
      </c>
      <c r="G68" s="65">
        <v>0</v>
      </c>
      <c r="H68" s="66">
        <v>0</v>
      </c>
      <c r="I68" s="65">
        <v>0</v>
      </c>
      <c r="J68" s="66">
        <v>0</v>
      </c>
    </row>
    <row r="69" spans="2:10" x14ac:dyDescent="0.25">
      <c r="B69" s="60" t="s">
        <v>327</v>
      </c>
      <c r="C69" s="61" t="s">
        <v>328</v>
      </c>
      <c r="D69" s="62"/>
      <c r="E69" s="83" t="str">
        <f t="shared" si="7"/>
        <v/>
      </c>
      <c r="F69" s="66">
        <v>0</v>
      </c>
      <c r="G69" s="65">
        <v>0</v>
      </c>
      <c r="H69" s="66">
        <v>0</v>
      </c>
      <c r="I69" s="65">
        <v>0</v>
      </c>
      <c r="J69" s="66">
        <v>0</v>
      </c>
    </row>
    <row r="70" spans="2:10" x14ac:dyDescent="0.25">
      <c r="B70" s="60" t="s">
        <v>332</v>
      </c>
      <c r="C70" s="61" t="s">
        <v>333</v>
      </c>
      <c r="D70" s="62"/>
      <c r="E70" s="83" t="str">
        <f t="shared" si="7"/>
        <v/>
      </c>
      <c r="F70" s="66">
        <v>0</v>
      </c>
      <c r="G70" s="65">
        <v>0</v>
      </c>
      <c r="H70" s="66">
        <v>0</v>
      </c>
      <c r="I70" s="65">
        <v>0</v>
      </c>
      <c r="J70" s="66">
        <v>0</v>
      </c>
    </row>
    <row r="71" spans="2:10" x14ac:dyDescent="0.25">
      <c r="B71" s="60" t="s">
        <v>347</v>
      </c>
      <c r="C71" s="61" t="s">
        <v>348</v>
      </c>
      <c r="D71" s="62"/>
      <c r="E71" s="83" t="str">
        <f t="shared" si="7"/>
        <v/>
      </c>
      <c r="F71" s="66">
        <v>0</v>
      </c>
      <c r="G71" s="65">
        <v>0</v>
      </c>
      <c r="H71" s="66">
        <v>0</v>
      </c>
      <c r="I71" s="65">
        <v>0</v>
      </c>
      <c r="J71" s="66">
        <v>0</v>
      </c>
    </row>
    <row r="72" spans="2:10" x14ac:dyDescent="0.25">
      <c r="B72" s="60" t="s">
        <v>355</v>
      </c>
      <c r="C72" s="61" t="s">
        <v>356</v>
      </c>
      <c r="D72" s="62"/>
      <c r="E72" s="83" t="str">
        <f t="shared" si="7"/>
        <v/>
      </c>
      <c r="F72" s="66">
        <v>0</v>
      </c>
      <c r="G72" s="65">
        <v>0</v>
      </c>
      <c r="H72" s="66">
        <v>0</v>
      </c>
      <c r="I72" s="65">
        <v>0</v>
      </c>
      <c r="J72" s="66">
        <v>0</v>
      </c>
    </row>
    <row r="73" spans="2:10" x14ac:dyDescent="0.25">
      <c r="B73" s="60" t="s">
        <v>457</v>
      </c>
      <c r="C73" s="61" t="s">
        <v>458</v>
      </c>
      <c r="D73" s="62"/>
      <c r="E73" s="83" t="str">
        <f t="shared" si="7"/>
        <v/>
      </c>
      <c r="F73" s="66">
        <v>0</v>
      </c>
      <c r="G73" s="65">
        <v>0</v>
      </c>
      <c r="H73" s="66">
        <v>0</v>
      </c>
      <c r="I73" s="65">
        <v>0</v>
      </c>
      <c r="J73" s="66">
        <v>0</v>
      </c>
    </row>
    <row r="74" spans="2:10" x14ac:dyDescent="0.25">
      <c r="B74" s="60" t="s">
        <v>467</v>
      </c>
      <c r="C74" s="61" t="s">
        <v>468</v>
      </c>
      <c r="D74" s="62"/>
      <c r="E74" s="83" t="str">
        <f t="shared" si="7"/>
        <v/>
      </c>
      <c r="F74" s="66">
        <v>0</v>
      </c>
      <c r="G74" s="65">
        <v>0</v>
      </c>
      <c r="H74" s="66">
        <v>0</v>
      </c>
      <c r="I74" s="65">
        <v>0</v>
      </c>
      <c r="J74" s="66">
        <v>0</v>
      </c>
    </row>
    <row r="75" spans="2:10" x14ac:dyDescent="0.25">
      <c r="B75" s="60" t="s">
        <v>365</v>
      </c>
      <c r="C75" s="61" t="s">
        <v>366</v>
      </c>
      <c r="D75" s="62"/>
      <c r="E75" s="83" t="str">
        <f t="shared" si="7"/>
        <v/>
      </c>
      <c r="F75" s="66">
        <v>0</v>
      </c>
      <c r="G75" s="65">
        <v>0</v>
      </c>
      <c r="H75" s="66">
        <v>0</v>
      </c>
      <c r="I75" s="65">
        <v>0</v>
      </c>
      <c r="J75" s="66">
        <v>0</v>
      </c>
    </row>
    <row r="76" spans="2:10" x14ac:dyDescent="0.25">
      <c r="B76" s="60" t="s">
        <v>377</v>
      </c>
      <c r="C76" s="61" t="s">
        <v>378</v>
      </c>
      <c r="D76" s="62"/>
      <c r="E76" s="83" t="str">
        <f t="shared" si="7"/>
        <v/>
      </c>
      <c r="F76" s="66">
        <v>0</v>
      </c>
      <c r="G76" s="65">
        <v>0</v>
      </c>
      <c r="H76" s="66">
        <v>0</v>
      </c>
      <c r="I76" s="65">
        <v>0</v>
      </c>
      <c r="J76" s="66">
        <v>0</v>
      </c>
    </row>
    <row r="77" spans="2:10" x14ac:dyDescent="0.25">
      <c r="B77" s="60" t="s">
        <v>387</v>
      </c>
      <c r="C77" s="61" t="s">
        <v>388</v>
      </c>
      <c r="D77" s="62"/>
      <c r="E77" s="83" t="str">
        <f t="shared" si="7"/>
        <v/>
      </c>
      <c r="F77" s="66">
        <v>0</v>
      </c>
      <c r="G77" s="65">
        <v>0</v>
      </c>
      <c r="H77" s="66">
        <v>0</v>
      </c>
      <c r="I77" s="65">
        <v>0</v>
      </c>
      <c r="J77" s="66">
        <v>0</v>
      </c>
    </row>
    <row r="78" spans="2:10" x14ac:dyDescent="0.25">
      <c r="B78" s="60" t="s">
        <v>394</v>
      </c>
      <c r="C78" s="61" t="s">
        <v>395</v>
      </c>
      <c r="D78" s="62"/>
      <c r="E78" s="83" t="str">
        <f t="shared" si="7"/>
        <v/>
      </c>
      <c r="F78" s="66">
        <v>0</v>
      </c>
      <c r="G78" s="65">
        <v>0</v>
      </c>
      <c r="H78" s="66">
        <v>0</v>
      </c>
      <c r="I78" s="65">
        <v>0</v>
      </c>
      <c r="J78" s="66">
        <v>0</v>
      </c>
    </row>
    <row r="79" spans="2:10" x14ac:dyDescent="0.25">
      <c r="B79" s="60" t="s">
        <v>403</v>
      </c>
      <c r="C79" s="61" t="s">
        <v>404</v>
      </c>
      <c r="D79" s="62"/>
      <c r="E79" s="83" t="str">
        <f t="shared" si="7"/>
        <v/>
      </c>
      <c r="F79" s="66">
        <v>0</v>
      </c>
      <c r="G79" s="65">
        <v>0</v>
      </c>
      <c r="H79" s="66">
        <v>0</v>
      </c>
      <c r="I79" s="65">
        <v>0</v>
      </c>
      <c r="J79" s="66">
        <v>0</v>
      </c>
    </row>
    <row r="80" spans="2:10" x14ac:dyDescent="0.25">
      <c r="B80" s="60" t="s">
        <v>430</v>
      </c>
      <c r="C80" s="61" t="s">
        <v>431</v>
      </c>
      <c r="D80" s="62"/>
      <c r="E80" s="83" t="str">
        <f t="shared" si="7"/>
        <v/>
      </c>
      <c r="F80" s="66">
        <v>0</v>
      </c>
      <c r="G80" s="65">
        <v>0</v>
      </c>
      <c r="H80" s="66">
        <v>0</v>
      </c>
      <c r="I80" s="65">
        <v>0</v>
      </c>
      <c r="J80" s="66">
        <v>0</v>
      </c>
    </row>
    <row r="81" spans="2:10" x14ac:dyDescent="0.25">
      <c r="B81" s="60" t="s">
        <v>438</v>
      </c>
      <c r="C81" s="61" t="s">
        <v>439</v>
      </c>
      <c r="D81" s="62"/>
      <c r="E81" s="83" t="str">
        <f t="shared" si="7"/>
        <v/>
      </c>
      <c r="F81" s="66">
        <v>0</v>
      </c>
      <c r="G81" s="65">
        <v>0</v>
      </c>
      <c r="H81" s="66">
        <v>0</v>
      </c>
      <c r="I81" s="65">
        <v>0</v>
      </c>
      <c r="J81" s="66">
        <v>0</v>
      </c>
    </row>
    <row r="82" spans="2:10" x14ac:dyDescent="0.25">
      <c r="B82" s="60" t="s">
        <v>197</v>
      </c>
      <c r="C82" s="61" t="s">
        <v>198</v>
      </c>
      <c r="D82" s="62"/>
      <c r="E82" s="83" t="str">
        <f t="shared" si="7"/>
        <v/>
      </c>
      <c r="F82" s="66">
        <v>0</v>
      </c>
      <c r="G82" s="65">
        <v>0</v>
      </c>
      <c r="H82" s="66">
        <v>0</v>
      </c>
      <c r="I82" s="65">
        <v>0</v>
      </c>
      <c r="J82" s="66">
        <v>0</v>
      </c>
    </row>
    <row r="83" spans="2:10" x14ac:dyDescent="0.25">
      <c r="B83" s="67" t="s">
        <v>20</v>
      </c>
      <c r="C83" s="68"/>
      <c r="D83" s="69"/>
      <c r="E83" s="84" t="str">
        <f t="shared" si="7"/>
        <v/>
      </c>
      <c r="F83" s="71">
        <f>SUM(F59:F82)</f>
        <v>0</v>
      </c>
      <c r="G83" s="80">
        <f>SUM(G59:G82)</f>
        <v>0</v>
      </c>
      <c r="H83" s="71">
        <f>SUM(H59:H82)</f>
        <v>0</v>
      </c>
      <c r="I83" s="80">
        <f>SUM(I59:I82)</f>
        <v>0</v>
      </c>
      <c r="J83" s="71">
        <f>SUM(J59:J82)</f>
        <v>0</v>
      </c>
    </row>
    <row r="85" spans="2:10" ht="2.25" customHeight="1" x14ac:dyDescent="0.25"/>
    <row r="86" spans="2:10" ht="1.5" customHeight="1" x14ac:dyDescent="0.25"/>
    <row r="87" spans="2:10" ht="0.75" customHeight="1" x14ac:dyDescent="0.25"/>
    <row r="88" spans="2:10" ht="0.75" customHeight="1" x14ac:dyDescent="0.25"/>
    <row r="89" spans="2:10" ht="0.75" customHeight="1" x14ac:dyDescent="0.25"/>
    <row r="90" spans="2:10" ht="17.399999999999999" x14ac:dyDescent="0.3">
      <c r="B90" s="13" t="s">
        <v>31</v>
      </c>
      <c r="C90" s="45"/>
      <c r="D90" s="45"/>
      <c r="E90" s="45"/>
      <c r="F90" s="45"/>
      <c r="G90" s="45"/>
      <c r="H90" s="45"/>
      <c r="I90" s="45"/>
      <c r="J90" s="45"/>
    </row>
    <row r="92" spans="2:10" x14ac:dyDescent="0.25">
      <c r="B92" s="47" t="s">
        <v>32</v>
      </c>
      <c r="C92" s="48"/>
      <c r="D92" s="48"/>
      <c r="E92" s="85"/>
      <c r="F92" s="86"/>
      <c r="G92" s="51"/>
      <c r="H92" s="50" t="s">
        <v>18</v>
      </c>
      <c r="I92" s="1"/>
      <c r="J92" s="1"/>
    </row>
    <row r="93" spans="2:10" x14ac:dyDescent="0.25">
      <c r="B93" s="52" t="s">
        <v>133</v>
      </c>
      <c r="C93" s="53"/>
      <c r="D93" s="54"/>
      <c r="E93" s="87"/>
      <c r="F93" s="88"/>
      <c r="G93" s="57"/>
      <c r="H93" s="58">
        <v>0</v>
      </c>
      <c r="I93" s="1"/>
      <c r="J93" s="1"/>
    </row>
    <row r="94" spans="2:10" x14ac:dyDescent="0.25">
      <c r="B94" s="60" t="s">
        <v>134</v>
      </c>
      <c r="C94" s="61"/>
      <c r="D94" s="62"/>
      <c r="E94" s="89"/>
      <c r="F94" s="90"/>
      <c r="G94" s="65"/>
      <c r="H94" s="66">
        <v>0</v>
      </c>
      <c r="I94" s="1"/>
      <c r="J94" s="1"/>
    </row>
    <row r="95" spans="2:10" x14ac:dyDescent="0.25">
      <c r="B95" s="60" t="s">
        <v>135</v>
      </c>
      <c r="C95" s="61"/>
      <c r="D95" s="62"/>
      <c r="E95" s="89"/>
      <c r="F95" s="90"/>
      <c r="G95" s="65"/>
      <c r="H95" s="66">
        <v>0</v>
      </c>
      <c r="I95" s="1"/>
      <c r="J95" s="1"/>
    </row>
    <row r="96" spans="2:10" x14ac:dyDescent="0.25">
      <c r="B96" s="60" t="s">
        <v>136</v>
      </c>
      <c r="C96" s="61"/>
      <c r="D96" s="62"/>
      <c r="E96" s="89"/>
      <c r="F96" s="90"/>
      <c r="G96" s="65"/>
      <c r="H96" s="66">
        <v>0</v>
      </c>
      <c r="I96" s="1"/>
      <c r="J96" s="1"/>
    </row>
    <row r="97" spans="2:10" x14ac:dyDescent="0.25">
      <c r="B97" s="60" t="s">
        <v>137</v>
      </c>
      <c r="C97" s="61"/>
      <c r="D97" s="62"/>
      <c r="E97" s="89"/>
      <c r="F97" s="90"/>
      <c r="G97" s="65"/>
      <c r="H97" s="66">
        <v>0</v>
      </c>
      <c r="I97" s="1"/>
      <c r="J97" s="1"/>
    </row>
    <row r="98" spans="2:10" x14ac:dyDescent="0.25">
      <c r="B98" s="60" t="s">
        <v>138</v>
      </c>
      <c r="C98" s="61"/>
      <c r="D98" s="62"/>
      <c r="E98" s="89"/>
      <c r="F98" s="90"/>
      <c r="G98" s="65"/>
      <c r="H98" s="66">
        <v>0</v>
      </c>
      <c r="I98" s="1"/>
      <c r="J98" s="1"/>
    </row>
    <row r="99" spans="2:10" x14ac:dyDescent="0.25">
      <c r="B99" s="60" t="s">
        <v>139</v>
      </c>
      <c r="C99" s="61"/>
      <c r="D99" s="62"/>
      <c r="E99" s="89"/>
      <c r="F99" s="90"/>
      <c r="G99" s="65"/>
      <c r="H99" s="66">
        <v>0</v>
      </c>
      <c r="I99" s="1"/>
      <c r="J99" s="1"/>
    </row>
    <row r="100" spans="2:10" x14ac:dyDescent="0.25">
      <c r="B100" s="60" t="s">
        <v>140</v>
      </c>
      <c r="C100" s="61"/>
      <c r="D100" s="62"/>
      <c r="E100" s="89"/>
      <c r="F100" s="90"/>
      <c r="G100" s="65"/>
      <c r="H100" s="66">
        <v>0</v>
      </c>
      <c r="I100" s="1"/>
      <c r="J100" s="1"/>
    </row>
    <row r="101" spans="2:10" x14ac:dyDescent="0.25">
      <c r="B101" s="67" t="s">
        <v>20</v>
      </c>
      <c r="C101" s="68"/>
      <c r="D101" s="69"/>
      <c r="E101" s="91"/>
      <c r="F101" s="92"/>
      <c r="G101" s="80"/>
      <c r="H101" s="71">
        <f>SUM(H93:H100)</f>
        <v>0</v>
      </c>
      <c r="I101" s="1"/>
      <c r="J101" s="1"/>
    </row>
    <row r="102" spans="2:10" x14ac:dyDescent="0.25">
      <c r="I102" s="1"/>
      <c r="J102" s="1"/>
    </row>
  </sheetData>
  <sortState ref="B831:K854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4"/>
  <dimension ref="A1:CB266"/>
  <sheetViews>
    <sheetView showGridLines="0" showZeros="0" tabSelected="1" zoomScaleNormal="100" zoomScaleSheetLayoutView="100" workbookViewId="0">
      <selection sqref="A1:G1"/>
    </sheetView>
  </sheetViews>
  <sheetFormatPr defaultColWidth="9.109375" defaultRowHeight="13.2" x14ac:dyDescent="0.25"/>
  <cols>
    <col min="1" max="1" width="4.44140625" style="232" customWidth="1"/>
    <col min="2" max="2" width="11.5546875" style="232" customWidth="1"/>
    <col min="3" max="3" width="40.44140625" style="232" customWidth="1"/>
    <col min="4" max="4" width="5.5546875" style="232" customWidth="1"/>
    <col min="5" max="5" width="8.5546875" style="242" customWidth="1"/>
    <col min="6" max="6" width="9.88671875" style="232" customWidth="1"/>
    <col min="7" max="7" width="13.88671875" style="232" customWidth="1"/>
    <col min="8" max="8" width="11.6640625" style="232" hidden="1" customWidth="1"/>
    <col min="9" max="9" width="11.5546875" style="232" hidden="1" customWidth="1"/>
    <col min="10" max="10" width="11" style="232" hidden="1" customWidth="1"/>
    <col min="11" max="11" width="10.44140625" style="232" hidden="1" customWidth="1"/>
    <col min="12" max="12" width="75.44140625" style="232" customWidth="1"/>
    <col min="13" max="13" width="45.33203125" style="232" customWidth="1"/>
    <col min="14" max="16384" width="9.109375" style="232"/>
  </cols>
  <sheetData>
    <row r="1" spans="1:80" ht="15.6" x14ac:dyDescent="0.3">
      <c r="A1" s="329" t="s">
        <v>87</v>
      </c>
      <c r="B1" s="329"/>
      <c r="C1" s="329"/>
      <c r="D1" s="329"/>
      <c r="E1" s="329"/>
      <c r="F1" s="329"/>
      <c r="G1" s="329"/>
    </row>
    <row r="2" spans="1:80" ht="14.25" customHeight="1" thickBot="1" x14ac:dyDescent="0.3">
      <c r="B2" s="233"/>
      <c r="C2" s="234"/>
      <c r="D2" s="234"/>
      <c r="E2" s="235"/>
      <c r="F2" s="234"/>
      <c r="G2" s="234"/>
    </row>
    <row r="3" spans="1:80" ht="13.8" thickTop="1" x14ac:dyDescent="0.25">
      <c r="A3" s="317" t="s">
        <v>3</v>
      </c>
      <c r="B3" s="318"/>
      <c r="C3" s="186" t="s">
        <v>105</v>
      </c>
      <c r="D3" s="236"/>
      <c r="E3" s="237" t="s">
        <v>88</v>
      </c>
      <c r="F3" s="238" t="str">
        <f>'01.2 016-Ch-1.2 Rek'!H1</f>
        <v>016-Ch-1.2</v>
      </c>
      <c r="G3" s="239"/>
    </row>
    <row r="4" spans="1:80" ht="13.8" thickBot="1" x14ac:dyDescent="0.3">
      <c r="A4" s="330" t="s">
        <v>78</v>
      </c>
      <c r="B4" s="320"/>
      <c r="C4" s="192" t="s">
        <v>205</v>
      </c>
      <c r="D4" s="240"/>
      <c r="E4" s="331" t="str">
        <f>'01.2 016-Ch-1.2 Rek'!G2</f>
        <v>Rybník Přední-obnova výpusti a přelivu</v>
      </c>
      <c r="F4" s="332"/>
      <c r="G4" s="333"/>
    </row>
    <row r="5" spans="1:80" ht="13.8" thickTop="1" x14ac:dyDescent="0.25">
      <c r="A5" s="241"/>
      <c r="G5" s="243"/>
    </row>
    <row r="6" spans="1:80" ht="27" customHeight="1" x14ac:dyDescent="0.25">
      <c r="A6" s="244" t="s">
        <v>89</v>
      </c>
      <c r="B6" s="245" t="s">
        <v>90</v>
      </c>
      <c r="C6" s="245" t="s">
        <v>91</v>
      </c>
      <c r="D6" s="245" t="s">
        <v>92</v>
      </c>
      <c r="E6" s="246" t="s">
        <v>93</v>
      </c>
      <c r="F6" s="245" t="s">
        <v>94</v>
      </c>
      <c r="G6" s="247" t="s">
        <v>95</v>
      </c>
      <c r="H6" s="248" t="s">
        <v>96</v>
      </c>
      <c r="I6" s="248" t="s">
        <v>97</v>
      </c>
      <c r="J6" s="248" t="s">
        <v>98</v>
      </c>
      <c r="K6" s="248" t="s">
        <v>99</v>
      </c>
    </row>
    <row r="7" spans="1:80" x14ac:dyDescent="0.25">
      <c r="A7" s="249" t="s">
        <v>100</v>
      </c>
      <c r="B7" s="250" t="s">
        <v>110</v>
      </c>
      <c r="C7" s="251" t="s">
        <v>111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x14ac:dyDescent="0.25">
      <c r="A8" s="260">
        <v>1</v>
      </c>
      <c r="B8" s="261" t="s">
        <v>207</v>
      </c>
      <c r="C8" s="262" t="s">
        <v>208</v>
      </c>
      <c r="D8" s="263" t="s">
        <v>186</v>
      </c>
      <c r="E8" s="264">
        <v>48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-0.58599999999999997</v>
      </c>
      <c r="K8" s="267">
        <f>E8*J8</f>
        <v>-28.128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80" x14ac:dyDescent="0.25">
      <c r="A9" s="268"/>
      <c r="B9" s="272"/>
      <c r="C9" s="334" t="s">
        <v>209</v>
      </c>
      <c r="D9" s="335"/>
      <c r="E9" s="273">
        <v>48</v>
      </c>
      <c r="F9" s="274"/>
      <c r="G9" s="275"/>
      <c r="H9" s="276"/>
      <c r="I9" s="270"/>
      <c r="J9" s="277"/>
      <c r="K9" s="270"/>
      <c r="M9" s="271" t="s">
        <v>209</v>
      </c>
      <c r="O9" s="259"/>
    </row>
    <row r="10" spans="1:80" x14ac:dyDescent="0.25">
      <c r="A10" s="260">
        <v>2</v>
      </c>
      <c r="B10" s="261" t="s">
        <v>210</v>
      </c>
      <c r="C10" s="262" t="s">
        <v>211</v>
      </c>
      <c r="D10" s="263" t="s">
        <v>212</v>
      </c>
      <c r="E10" s="264">
        <v>25</v>
      </c>
      <c r="F10" s="264">
        <v>0</v>
      </c>
      <c r="G10" s="265">
        <f t="shared" ref="G10:G15" si="0">E10*F10</f>
        <v>0</v>
      </c>
      <c r="H10" s="266">
        <v>1.5720000000000001E-2</v>
      </c>
      <c r="I10" s="267">
        <f t="shared" ref="I10:I15" si="1">E10*H10</f>
        <v>0.39300000000000002</v>
      </c>
      <c r="J10" s="266">
        <v>0</v>
      </c>
      <c r="K10" s="267">
        <f t="shared" ref="K10:K15" si="2"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 t="shared" ref="BA10:BA15" si="3">IF(AZ10=1,G10,0)</f>
        <v>0</v>
      </c>
      <c r="BB10" s="232">
        <f t="shared" ref="BB10:BB15" si="4">IF(AZ10=2,G10,0)</f>
        <v>0</v>
      </c>
      <c r="BC10" s="232">
        <f t="shared" ref="BC10:BC15" si="5">IF(AZ10=3,G10,0)</f>
        <v>0</v>
      </c>
      <c r="BD10" s="232">
        <f t="shared" ref="BD10:BD15" si="6">IF(AZ10=4,G10,0)</f>
        <v>0</v>
      </c>
      <c r="BE10" s="232">
        <f t="shared" ref="BE10:BE15" si="7">IF(AZ10=5,G10,0)</f>
        <v>0</v>
      </c>
      <c r="CA10" s="259">
        <v>1</v>
      </c>
      <c r="CB10" s="259">
        <v>1</v>
      </c>
    </row>
    <row r="11" spans="1:80" x14ac:dyDescent="0.25">
      <c r="A11" s="260">
        <v>3</v>
      </c>
      <c r="B11" s="261" t="s">
        <v>213</v>
      </c>
      <c r="C11" s="262" t="s">
        <v>214</v>
      </c>
      <c r="D11" s="263" t="s">
        <v>215</v>
      </c>
      <c r="E11" s="264">
        <v>250</v>
      </c>
      <c r="F11" s="264">
        <v>0</v>
      </c>
      <c r="G11" s="265">
        <f t="shared" si="0"/>
        <v>0</v>
      </c>
      <c r="H11" s="266">
        <v>4.0000000000000003E-5</v>
      </c>
      <c r="I11" s="267">
        <f t="shared" si="1"/>
        <v>0.01</v>
      </c>
      <c r="J11" s="266">
        <v>0</v>
      </c>
      <c r="K11" s="267">
        <f t="shared" si="2"/>
        <v>0</v>
      </c>
      <c r="O11" s="259">
        <v>2</v>
      </c>
      <c r="AA11" s="232">
        <v>1</v>
      </c>
      <c r="AB11" s="232">
        <v>1</v>
      </c>
      <c r="AC11" s="232">
        <v>1</v>
      </c>
      <c r="AZ11" s="232">
        <v>1</v>
      </c>
      <c r="BA11" s="232">
        <f t="shared" si="3"/>
        <v>0</v>
      </c>
      <c r="BB11" s="232">
        <f t="shared" si="4"/>
        <v>0</v>
      </c>
      <c r="BC11" s="232">
        <f t="shared" si="5"/>
        <v>0</v>
      </c>
      <c r="BD11" s="232">
        <f t="shared" si="6"/>
        <v>0</v>
      </c>
      <c r="BE11" s="232">
        <f t="shared" si="7"/>
        <v>0</v>
      </c>
      <c r="CA11" s="259">
        <v>1</v>
      </c>
      <c r="CB11" s="259">
        <v>1</v>
      </c>
    </row>
    <row r="12" spans="1:80" x14ac:dyDescent="0.25">
      <c r="A12" s="260">
        <v>4</v>
      </c>
      <c r="B12" s="261" t="s">
        <v>216</v>
      </c>
      <c r="C12" s="262" t="s">
        <v>217</v>
      </c>
      <c r="D12" s="263" t="s">
        <v>218</v>
      </c>
      <c r="E12" s="264">
        <v>25</v>
      </c>
      <c r="F12" s="264">
        <v>0</v>
      </c>
      <c r="G12" s="265">
        <f t="shared" si="0"/>
        <v>0</v>
      </c>
      <c r="H12" s="266">
        <v>0</v>
      </c>
      <c r="I12" s="267">
        <f t="shared" si="1"/>
        <v>0</v>
      </c>
      <c r="J12" s="266">
        <v>0</v>
      </c>
      <c r="K12" s="267">
        <f t="shared" si="2"/>
        <v>0</v>
      </c>
      <c r="O12" s="259">
        <v>2</v>
      </c>
      <c r="AA12" s="232">
        <v>1</v>
      </c>
      <c r="AB12" s="232">
        <v>1</v>
      </c>
      <c r="AC12" s="232">
        <v>1</v>
      </c>
      <c r="AZ12" s="232">
        <v>1</v>
      </c>
      <c r="BA12" s="232">
        <f t="shared" si="3"/>
        <v>0</v>
      </c>
      <c r="BB12" s="232">
        <f t="shared" si="4"/>
        <v>0</v>
      </c>
      <c r="BC12" s="232">
        <f t="shared" si="5"/>
        <v>0</v>
      </c>
      <c r="BD12" s="232">
        <f t="shared" si="6"/>
        <v>0</v>
      </c>
      <c r="BE12" s="232">
        <f t="shared" si="7"/>
        <v>0</v>
      </c>
      <c r="CA12" s="259">
        <v>1</v>
      </c>
      <c r="CB12" s="259">
        <v>1</v>
      </c>
    </row>
    <row r="13" spans="1:80" x14ac:dyDescent="0.25">
      <c r="A13" s="260">
        <v>5</v>
      </c>
      <c r="B13" s="261" t="s">
        <v>219</v>
      </c>
      <c r="C13" s="262" t="s">
        <v>220</v>
      </c>
      <c r="D13" s="263" t="s">
        <v>115</v>
      </c>
      <c r="E13" s="264">
        <v>1</v>
      </c>
      <c r="F13" s="264">
        <v>0</v>
      </c>
      <c r="G13" s="265">
        <f t="shared" si="0"/>
        <v>0</v>
      </c>
      <c r="H13" s="266">
        <v>0</v>
      </c>
      <c r="I13" s="267">
        <f t="shared" si="1"/>
        <v>0</v>
      </c>
      <c r="J13" s="266"/>
      <c r="K13" s="267">
        <f t="shared" si="2"/>
        <v>0</v>
      </c>
      <c r="O13" s="259">
        <v>2</v>
      </c>
      <c r="AA13" s="232">
        <v>12</v>
      </c>
      <c r="AB13" s="232">
        <v>0</v>
      </c>
      <c r="AC13" s="232">
        <v>32</v>
      </c>
      <c r="AZ13" s="232">
        <v>1</v>
      </c>
      <c r="BA13" s="232">
        <f t="shared" si="3"/>
        <v>0</v>
      </c>
      <c r="BB13" s="232">
        <f t="shared" si="4"/>
        <v>0</v>
      </c>
      <c r="BC13" s="232">
        <f t="shared" si="5"/>
        <v>0</v>
      </c>
      <c r="BD13" s="232">
        <f t="shared" si="6"/>
        <v>0</v>
      </c>
      <c r="BE13" s="232">
        <f t="shared" si="7"/>
        <v>0</v>
      </c>
      <c r="CA13" s="259">
        <v>12</v>
      </c>
      <c r="CB13" s="259">
        <v>0</v>
      </c>
    </row>
    <row r="14" spans="1:80" x14ac:dyDescent="0.25">
      <c r="A14" s="260">
        <v>6</v>
      </c>
      <c r="B14" s="261" t="s">
        <v>221</v>
      </c>
      <c r="C14" s="262" t="s">
        <v>222</v>
      </c>
      <c r="D14" s="263" t="s">
        <v>186</v>
      </c>
      <c r="E14" s="264">
        <v>10</v>
      </c>
      <c r="F14" s="264">
        <v>0</v>
      </c>
      <c r="G14" s="265">
        <f t="shared" si="0"/>
        <v>0</v>
      </c>
      <c r="H14" s="266">
        <v>0</v>
      </c>
      <c r="I14" s="267">
        <f t="shared" si="1"/>
        <v>0</v>
      </c>
      <c r="J14" s="266"/>
      <c r="K14" s="267">
        <f t="shared" si="2"/>
        <v>0</v>
      </c>
      <c r="O14" s="259">
        <v>2</v>
      </c>
      <c r="AA14" s="232">
        <v>12</v>
      </c>
      <c r="AB14" s="232">
        <v>0</v>
      </c>
      <c r="AC14" s="232">
        <v>33</v>
      </c>
      <c r="AZ14" s="232">
        <v>1</v>
      </c>
      <c r="BA14" s="232">
        <f t="shared" si="3"/>
        <v>0</v>
      </c>
      <c r="BB14" s="232">
        <f t="shared" si="4"/>
        <v>0</v>
      </c>
      <c r="BC14" s="232">
        <f t="shared" si="5"/>
        <v>0</v>
      </c>
      <c r="BD14" s="232">
        <f t="shared" si="6"/>
        <v>0</v>
      </c>
      <c r="BE14" s="232">
        <f t="shared" si="7"/>
        <v>0</v>
      </c>
      <c r="CA14" s="259">
        <v>12</v>
      </c>
      <c r="CB14" s="259">
        <v>0</v>
      </c>
    </row>
    <row r="15" spans="1:80" x14ac:dyDescent="0.25">
      <c r="A15" s="260">
        <v>7</v>
      </c>
      <c r="B15" s="261" t="s">
        <v>223</v>
      </c>
      <c r="C15" s="262" t="s">
        <v>224</v>
      </c>
      <c r="D15" s="263" t="s">
        <v>186</v>
      </c>
      <c r="E15" s="264">
        <v>10</v>
      </c>
      <c r="F15" s="264">
        <v>0</v>
      </c>
      <c r="G15" s="265">
        <f t="shared" si="0"/>
        <v>0</v>
      </c>
      <c r="H15" s="266">
        <v>0</v>
      </c>
      <c r="I15" s="267">
        <f t="shared" si="1"/>
        <v>0</v>
      </c>
      <c r="J15" s="266"/>
      <c r="K15" s="267">
        <f t="shared" si="2"/>
        <v>0</v>
      </c>
      <c r="O15" s="259">
        <v>2</v>
      </c>
      <c r="AA15" s="232">
        <v>12</v>
      </c>
      <c r="AB15" s="232">
        <v>0</v>
      </c>
      <c r="AC15" s="232">
        <v>34</v>
      </c>
      <c r="AZ15" s="232">
        <v>1</v>
      </c>
      <c r="BA15" s="232">
        <f t="shared" si="3"/>
        <v>0</v>
      </c>
      <c r="BB15" s="232">
        <f t="shared" si="4"/>
        <v>0</v>
      </c>
      <c r="BC15" s="232">
        <f t="shared" si="5"/>
        <v>0</v>
      </c>
      <c r="BD15" s="232">
        <f t="shared" si="6"/>
        <v>0</v>
      </c>
      <c r="BE15" s="232">
        <f t="shared" si="7"/>
        <v>0</v>
      </c>
      <c r="CA15" s="259">
        <v>12</v>
      </c>
      <c r="CB15" s="259">
        <v>0</v>
      </c>
    </row>
    <row r="16" spans="1:80" x14ac:dyDescent="0.25">
      <c r="A16" s="278"/>
      <c r="B16" s="279" t="s">
        <v>102</v>
      </c>
      <c r="C16" s="280" t="s">
        <v>112</v>
      </c>
      <c r="D16" s="281"/>
      <c r="E16" s="282"/>
      <c r="F16" s="283"/>
      <c r="G16" s="284">
        <f>SUM(G7:G15)</f>
        <v>0</v>
      </c>
      <c r="H16" s="285"/>
      <c r="I16" s="286">
        <f>SUM(I7:I15)</f>
        <v>0.40300000000000002</v>
      </c>
      <c r="J16" s="285"/>
      <c r="K16" s="286">
        <f>SUM(K7:K15)</f>
        <v>-28.128</v>
      </c>
      <c r="O16" s="259">
        <v>4</v>
      </c>
      <c r="BA16" s="287">
        <f>SUM(BA7:BA15)</f>
        <v>0</v>
      </c>
      <c r="BB16" s="287">
        <f>SUM(BB7:BB15)</f>
        <v>0</v>
      </c>
      <c r="BC16" s="287">
        <f>SUM(BC7:BC15)</f>
        <v>0</v>
      </c>
      <c r="BD16" s="287">
        <f>SUM(BD7:BD15)</f>
        <v>0</v>
      </c>
      <c r="BE16" s="287">
        <f>SUM(BE7:BE15)</f>
        <v>0</v>
      </c>
    </row>
    <row r="17" spans="1:80" x14ac:dyDescent="0.25">
      <c r="A17" s="249" t="s">
        <v>100</v>
      </c>
      <c r="B17" s="250" t="s">
        <v>146</v>
      </c>
      <c r="C17" s="251" t="s">
        <v>147</v>
      </c>
      <c r="D17" s="252"/>
      <c r="E17" s="253"/>
      <c r="F17" s="253"/>
      <c r="G17" s="254"/>
      <c r="H17" s="255"/>
      <c r="I17" s="256"/>
      <c r="J17" s="257"/>
      <c r="K17" s="258"/>
      <c r="O17" s="259">
        <v>1</v>
      </c>
    </row>
    <row r="18" spans="1:80" x14ac:dyDescent="0.25">
      <c r="A18" s="260">
        <v>8</v>
      </c>
      <c r="B18" s="261" t="s">
        <v>225</v>
      </c>
      <c r="C18" s="262" t="s">
        <v>226</v>
      </c>
      <c r="D18" s="263" t="s">
        <v>151</v>
      </c>
      <c r="E18" s="264">
        <v>270</v>
      </c>
      <c r="F18" s="264">
        <v>0</v>
      </c>
      <c r="G18" s="265">
        <f>E18*F18</f>
        <v>0</v>
      </c>
      <c r="H18" s="266">
        <v>0</v>
      </c>
      <c r="I18" s="267">
        <f>E18*H18</f>
        <v>0</v>
      </c>
      <c r="J18" s="266">
        <v>0</v>
      </c>
      <c r="K18" s="267">
        <f>E18*J18</f>
        <v>0</v>
      </c>
      <c r="O18" s="259">
        <v>2</v>
      </c>
      <c r="AA18" s="232">
        <v>1</v>
      </c>
      <c r="AB18" s="232">
        <v>1</v>
      </c>
      <c r="AC18" s="232">
        <v>1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</v>
      </c>
      <c r="CB18" s="259">
        <v>1</v>
      </c>
    </row>
    <row r="19" spans="1:80" x14ac:dyDescent="0.25">
      <c r="A19" s="268"/>
      <c r="B19" s="272"/>
      <c r="C19" s="334" t="s">
        <v>227</v>
      </c>
      <c r="D19" s="335"/>
      <c r="E19" s="273">
        <v>270</v>
      </c>
      <c r="F19" s="274"/>
      <c r="G19" s="275"/>
      <c r="H19" s="276"/>
      <c r="I19" s="270"/>
      <c r="J19" s="277"/>
      <c r="K19" s="270"/>
      <c r="M19" s="271" t="s">
        <v>227</v>
      </c>
      <c r="O19" s="259"/>
    </row>
    <row r="20" spans="1:80" x14ac:dyDescent="0.25">
      <c r="A20" s="260">
        <v>9</v>
      </c>
      <c r="B20" s="261" t="s">
        <v>228</v>
      </c>
      <c r="C20" s="262" t="s">
        <v>229</v>
      </c>
      <c r="D20" s="263" t="s">
        <v>151</v>
      </c>
      <c r="E20" s="264">
        <v>81</v>
      </c>
      <c r="F20" s="264">
        <v>0</v>
      </c>
      <c r="G20" s="265">
        <f>E20*F20</f>
        <v>0</v>
      </c>
      <c r="H20" s="266">
        <v>0</v>
      </c>
      <c r="I20" s="267">
        <f>E20*H20</f>
        <v>0</v>
      </c>
      <c r="J20" s="266">
        <v>0</v>
      </c>
      <c r="K20" s="267">
        <f>E20*J20</f>
        <v>0</v>
      </c>
      <c r="O20" s="259">
        <v>2</v>
      </c>
      <c r="AA20" s="232">
        <v>1</v>
      </c>
      <c r="AB20" s="232">
        <v>1</v>
      </c>
      <c r="AC20" s="232">
        <v>1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</v>
      </c>
      <c r="CB20" s="259">
        <v>1</v>
      </c>
    </row>
    <row r="21" spans="1:80" x14ac:dyDescent="0.25">
      <c r="A21" s="268"/>
      <c r="B21" s="272"/>
      <c r="C21" s="334" t="s">
        <v>230</v>
      </c>
      <c r="D21" s="335"/>
      <c r="E21" s="273">
        <v>81</v>
      </c>
      <c r="F21" s="274"/>
      <c r="G21" s="275"/>
      <c r="H21" s="276"/>
      <c r="I21" s="270"/>
      <c r="J21" s="277"/>
      <c r="K21" s="270"/>
      <c r="M21" s="271" t="s">
        <v>230</v>
      </c>
      <c r="O21" s="259"/>
    </row>
    <row r="22" spans="1:80" x14ac:dyDescent="0.25">
      <c r="A22" s="278"/>
      <c r="B22" s="279" t="s">
        <v>102</v>
      </c>
      <c r="C22" s="280" t="s">
        <v>148</v>
      </c>
      <c r="D22" s="281"/>
      <c r="E22" s="282"/>
      <c r="F22" s="283"/>
      <c r="G22" s="284">
        <f>SUM(G17:G21)</f>
        <v>0</v>
      </c>
      <c r="H22" s="285"/>
      <c r="I22" s="286">
        <f>SUM(I17:I21)</f>
        <v>0</v>
      </c>
      <c r="J22" s="285"/>
      <c r="K22" s="286">
        <f>SUM(K17:K21)</f>
        <v>0</v>
      </c>
      <c r="O22" s="259">
        <v>4</v>
      </c>
      <c r="BA22" s="287">
        <f>SUM(BA17:BA21)</f>
        <v>0</v>
      </c>
      <c r="BB22" s="287">
        <f>SUM(BB17:BB21)</f>
        <v>0</v>
      </c>
      <c r="BC22" s="287">
        <f>SUM(BC17:BC21)</f>
        <v>0</v>
      </c>
      <c r="BD22" s="287">
        <f>SUM(BD17:BD21)</f>
        <v>0</v>
      </c>
      <c r="BE22" s="287">
        <f>SUM(BE17:BE21)</f>
        <v>0</v>
      </c>
    </row>
    <row r="23" spans="1:80" x14ac:dyDescent="0.25">
      <c r="A23" s="249" t="s">
        <v>100</v>
      </c>
      <c r="B23" s="250" t="s">
        <v>159</v>
      </c>
      <c r="C23" s="251" t="s">
        <v>160</v>
      </c>
      <c r="D23" s="252"/>
      <c r="E23" s="253"/>
      <c r="F23" s="253"/>
      <c r="G23" s="254"/>
      <c r="H23" s="255"/>
      <c r="I23" s="256"/>
      <c r="J23" s="257"/>
      <c r="K23" s="258"/>
      <c r="O23" s="259">
        <v>1</v>
      </c>
    </row>
    <row r="24" spans="1:80" x14ac:dyDescent="0.25">
      <c r="A24" s="260">
        <v>10</v>
      </c>
      <c r="B24" s="261" t="s">
        <v>231</v>
      </c>
      <c r="C24" s="262" t="s">
        <v>232</v>
      </c>
      <c r="D24" s="263" t="s">
        <v>151</v>
      </c>
      <c r="E24" s="264">
        <v>540</v>
      </c>
      <c r="F24" s="264">
        <v>0</v>
      </c>
      <c r="G24" s="265">
        <f>E24*F24</f>
        <v>0</v>
      </c>
      <c r="H24" s="266">
        <v>0</v>
      </c>
      <c r="I24" s="267">
        <f>E24*H24</f>
        <v>0</v>
      </c>
      <c r="J24" s="266">
        <v>0</v>
      </c>
      <c r="K24" s="267">
        <f>E24*J24</f>
        <v>0</v>
      </c>
      <c r="O24" s="259">
        <v>2</v>
      </c>
      <c r="AA24" s="232">
        <v>1</v>
      </c>
      <c r="AB24" s="232">
        <v>0</v>
      </c>
      <c r="AC24" s="232">
        <v>0</v>
      </c>
      <c r="AZ24" s="232">
        <v>1</v>
      </c>
      <c r="BA24" s="232">
        <f>IF(AZ24=1,G24,0)</f>
        <v>0</v>
      </c>
      <c r="BB24" s="232">
        <f>IF(AZ24=2,G24,0)</f>
        <v>0</v>
      </c>
      <c r="BC24" s="232">
        <f>IF(AZ24=3,G24,0)</f>
        <v>0</v>
      </c>
      <c r="BD24" s="232">
        <f>IF(AZ24=4,G24,0)</f>
        <v>0</v>
      </c>
      <c r="BE24" s="232">
        <f>IF(AZ24=5,G24,0)</f>
        <v>0</v>
      </c>
      <c r="CA24" s="259">
        <v>1</v>
      </c>
      <c r="CB24" s="259">
        <v>0</v>
      </c>
    </row>
    <row r="25" spans="1:80" x14ac:dyDescent="0.25">
      <c r="A25" s="268"/>
      <c r="B25" s="272"/>
      <c r="C25" s="334" t="s">
        <v>233</v>
      </c>
      <c r="D25" s="335"/>
      <c r="E25" s="273">
        <v>270</v>
      </c>
      <c r="F25" s="274"/>
      <c r="G25" s="275"/>
      <c r="H25" s="276"/>
      <c r="I25" s="270"/>
      <c r="J25" s="277"/>
      <c r="K25" s="270"/>
      <c r="M25" s="271" t="s">
        <v>233</v>
      </c>
      <c r="O25" s="259"/>
    </row>
    <row r="26" spans="1:80" x14ac:dyDescent="0.25">
      <c r="A26" s="268"/>
      <c r="B26" s="272"/>
      <c r="C26" s="334" t="s">
        <v>234</v>
      </c>
      <c r="D26" s="335"/>
      <c r="E26" s="273">
        <v>270</v>
      </c>
      <c r="F26" s="274"/>
      <c r="G26" s="275"/>
      <c r="H26" s="276"/>
      <c r="I26" s="270"/>
      <c r="J26" s="277"/>
      <c r="K26" s="270"/>
      <c r="M26" s="271" t="s">
        <v>234</v>
      </c>
      <c r="O26" s="259"/>
    </row>
    <row r="27" spans="1:80" x14ac:dyDescent="0.25">
      <c r="A27" s="260">
        <v>11</v>
      </c>
      <c r="B27" s="261" t="s">
        <v>173</v>
      </c>
      <c r="C27" s="262" t="s">
        <v>174</v>
      </c>
      <c r="D27" s="263" t="s">
        <v>151</v>
      </c>
      <c r="E27" s="264">
        <v>270</v>
      </c>
      <c r="F27" s="264">
        <v>0</v>
      </c>
      <c r="G27" s="265">
        <f>E27*F27</f>
        <v>0</v>
      </c>
      <c r="H27" s="266">
        <v>0</v>
      </c>
      <c r="I27" s="267">
        <f>E27*H27</f>
        <v>0</v>
      </c>
      <c r="J27" s="266">
        <v>0</v>
      </c>
      <c r="K27" s="267">
        <f>E27*J27</f>
        <v>0</v>
      </c>
      <c r="O27" s="259">
        <v>2</v>
      </c>
      <c r="AA27" s="232">
        <v>1</v>
      </c>
      <c r="AB27" s="232">
        <v>1</v>
      </c>
      <c r="AC27" s="232">
        <v>1</v>
      </c>
      <c r="AZ27" s="232">
        <v>1</v>
      </c>
      <c r="BA27" s="232">
        <f>IF(AZ27=1,G27,0)</f>
        <v>0</v>
      </c>
      <c r="BB27" s="232">
        <f>IF(AZ27=2,G27,0)</f>
        <v>0</v>
      </c>
      <c r="BC27" s="232">
        <f>IF(AZ27=3,G27,0)</f>
        <v>0</v>
      </c>
      <c r="BD27" s="232">
        <f>IF(AZ27=4,G27,0)</f>
        <v>0</v>
      </c>
      <c r="BE27" s="232">
        <f>IF(AZ27=5,G27,0)</f>
        <v>0</v>
      </c>
      <c r="CA27" s="259">
        <v>1</v>
      </c>
      <c r="CB27" s="259">
        <v>1</v>
      </c>
    </row>
    <row r="28" spans="1:80" x14ac:dyDescent="0.25">
      <c r="A28" s="278"/>
      <c r="B28" s="279" t="s">
        <v>102</v>
      </c>
      <c r="C28" s="280" t="s">
        <v>161</v>
      </c>
      <c r="D28" s="281"/>
      <c r="E28" s="282"/>
      <c r="F28" s="283"/>
      <c r="G28" s="284">
        <f>SUM(G23:G27)</f>
        <v>0</v>
      </c>
      <c r="H28" s="285"/>
      <c r="I28" s="286">
        <f>SUM(I23:I27)</f>
        <v>0</v>
      </c>
      <c r="J28" s="285"/>
      <c r="K28" s="286">
        <f>SUM(K23:K27)</f>
        <v>0</v>
      </c>
      <c r="O28" s="259">
        <v>4</v>
      </c>
      <c r="BA28" s="287">
        <f>SUM(BA23:BA27)</f>
        <v>0</v>
      </c>
      <c r="BB28" s="287">
        <f>SUM(BB23:BB27)</f>
        <v>0</v>
      </c>
      <c r="BC28" s="287">
        <f>SUM(BC23:BC27)</f>
        <v>0</v>
      </c>
      <c r="BD28" s="287">
        <f>SUM(BD23:BD27)</f>
        <v>0</v>
      </c>
      <c r="BE28" s="287">
        <f>SUM(BE23:BE27)</f>
        <v>0</v>
      </c>
    </row>
    <row r="29" spans="1:80" x14ac:dyDescent="0.25">
      <c r="A29" s="249" t="s">
        <v>100</v>
      </c>
      <c r="B29" s="250" t="s">
        <v>175</v>
      </c>
      <c r="C29" s="251" t="s">
        <v>176</v>
      </c>
      <c r="D29" s="252"/>
      <c r="E29" s="253"/>
      <c r="F29" s="253"/>
      <c r="G29" s="254"/>
      <c r="H29" s="255"/>
      <c r="I29" s="256"/>
      <c r="J29" s="257"/>
      <c r="K29" s="258"/>
      <c r="O29" s="259">
        <v>1</v>
      </c>
    </row>
    <row r="30" spans="1:80" x14ac:dyDescent="0.25">
      <c r="A30" s="260">
        <v>12</v>
      </c>
      <c r="B30" s="261" t="s">
        <v>235</v>
      </c>
      <c r="C30" s="262" t="s">
        <v>236</v>
      </c>
      <c r="D30" s="263" t="s">
        <v>151</v>
      </c>
      <c r="E30" s="264">
        <v>270</v>
      </c>
      <c r="F30" s="264">
        <v>0</v>
      </c>
      <c r="G30" s="265">
        <f>E30*F30</f>
        <v>0</v>
      </c>
      <c r="H30" s="266">
        <v>0</v>
      </c>
      <c r="I30" s="267">
        <f>E30*H30</f>
        <v>0</v>
      </c>
      <c r="J30" s="266">
        <v>0</v>
      </c>
      <c r="K30" s="267">
        <f>E30*J30</f>
        <v>0</v>
      </c>
      <c r="O30" s="259">
        <v>2</v>
      </c>
      <c r="AA30" s="232">
        <v>1</v>
      </c>
      <c r="AB30" s="232">
        <v>1</v>
      </c>
      <c r="AC30" s="232">
        <v>1</v>
      </c>
      <c r="AZ30" s="232">
        <v>1</v>
      </c>
      <c r="BA30" s="232">
        <f>IF(AZ30=1,G30,0)</f>
        <v>0</v>
      </c>
      <c r="BB30" s="232">
        <f>IF(AZ30=2,G30,0)</f>
        <v>0</v>
      </c>
      <c r="BC30" s="232">
        <f>IF(AZ30=3,G30,0)</f>
        <v>0</v>
      </c>
      <c r="BD30" s="232">
        <f>IF(AZ30=4,G30,0)</f>
        <v>0</v>
      </c>
      <c r="BE30" s="232">
        <f>IF(AZ30=5,G30,0)</f>
        <v>0</v>
      </c>
      <c r="CA30" s="259">
        <v>1</v>
      </c>
      <c r="CB30" s="259">
        <v>1</v>
      </c>
    </row>
    <row r="31" spans="1:80" x14ac:dyDescent="0.25">
      <c r="A31" s="268"/>
      <c r="B31" s="272"/>
      <c r="C31" s="334" t="s">
        <v>237</v>
      </c>
      <c r="D31" s="335"/>
      <c r="E31" s="273">
        <v>270</v>
      </c>
      <c r="F31" s="274"/>
      <c r="G31" s="275"/>
      <c r="H31" s="276"/>
      <c r="I31" s="270"/>
      <c r="J31" s="277"/>
      <c r="K31" s="270"/>
      <c r="M31" s="271" t="s">
        <v>237</v>
      </c>
      <c r="O31" s="259"/>
    </row>
    <row r="32" spans="1:80" x14ac:dyDescent="0.25">
      <c r="A32" s="260">
        <v>13</v>
      </c>
      <c r="B32" s="261" t="s">
        <v>238</v>
      </c>
      <c r="C32" s="262" t="s">
        <v>239</v>
      </c>
      <c r="D32" s="263" t="s">
        <v>151</v>
      </c>
      <c r="E32" s="264">
        <v>270</v>
      </c>
      <c r="F32" s="264">
        <v>0</v>
      </c>
      <c r="G32" s="265">
        <f>E32*F32</f>
        <v>0</v>
      </c>
      <c r="H32" s="266">
        <v>0</v>
      </c>
      <c r="I32" s="267">
        <f>E32*H32</f>
        <v>0</v>
      </c>
      <c r="J32" s="266">
        <v>0</v>
      </c>
      <c r="K32" s="267">
        <f>E32*J32</f>
        <v>0</v>
      </c>
      <c r="O32" s="259">
        <v>2</v>
      </c>
      <c r="AA32" s="232">
        <v>1</v>
      </c>
      <c r="AB32" s="232">
        <v>1</v>
      </c>
      <c r="AC32" s="232">
        <v>1</v>
      </c>
      <c r="AZ32" s="232">
        <v>1</v>
      </c>
      <c r="BA32" s="232">
        <f>IF(AZ32=1,G32,0)</f>
        <v>0</v>
      </c>
      <c r="BB32" s="232">
        <f>IF(AZ32=2,G32,0)</f>
        <v>0</v>
      </c>
      <c r="BC32" s="232">
        <f>IF(AZ32=3,G32,0)</f>
        <v>0</v>
      </c>
      <c r="BD32" s="232">
        <f>IF(AZ32=4,G32,0)</f>
        <v>0</v>
      </c>
      <c r="BE32" s="232">
        <f>IF(AZ32=5,G32,0)</f>
        <v>0</v>
      </c>
      <c r="CA32" s="259">
        <v>1</v>
      </c>
      <c r="CB32" s="259">
        <v>1</v>
      </c>
    </row>
    <row r="33" spans="1:80" x14ac:dyDescent="0.25">
      <c r="A33" s="268"/>
      <c r="B33" s="272"/>
      <c r="C33" s="334" t="s">
        <v>240</v>
      </c>
      <c r="D33" s="335"/>
      <c r="E33" s="273">
        <v>270</v>
      </c>
      <c r="F33" s="274"/>
      <c r="G33" s="275"/>
      <c r="H33" s="276"/>
      <c r="I33" s="270"/>
      <c r="J33" s="277"/>
      <c r="K33" s="270"/>
      <c r="M33" s="271" t="s">
        <v>240</v>
      </c>
      <c r="O33" s="259"/>
    </row>
    <row r="34" spans="1:80" x14ac:dyDescent="0.25">
      <c r="A34" s="278"/>
      <c r="B34" s="279" t="s">
        <v>102</v>
      </c>
      <c r="C34" s="280" t="s">
        <v>177</v>
      </c>
      <c r="D34" s="281"/>
      <c r="E34" s="282"/>
      <c r="F34" s="283"/>
      <c r="G34" s="284">
        <f>SUM(G29:G33)</f>
        <v>0</v>
      </c>
      <c r="H34" s="285"/>
      <c r="I34" s="286">
        <f>SUM(I29:I33)</f>
        <v>0</v>
      </c>
      <c r="J34" s="285"/>
      <c r="K34" s="286">
        <f>SUM(K29:K33)</f>
        <v>0</v>
      </c>
      <c r="O34" s="259">
        <v>4</v>
      </c>
      <c r="BA34" s="287">
        <f>SUM(BA29:BA33)</f>
        <v>0</v>
      </c>
      <c r="BB34" s="287">
        <f>SUM(BB29:BB33)</f>
        <v>0</v>
      </c>
      <c r="BC34" s="287">
        <f>SUM(BC29:BC33)</f>
        <v>0</v>
      </c>
      <c r="BD34" s="287">
        <f>SUM(BD29:BD33)</f>
        <v>0</v>
      </c>
      <c r="BE34" s="287">
        <f>SUM(BE29:BE33)</f>
        <v>0</v>
      </c>
    </row>
    <row r="35" spans="1:80" x14ac:dyDescent="0.25">
      <c r="A35" s="249" t="s">
        <v>100</v>
      </c>
      <c r="B35" s="250" t="s">
        <v>181</v>
      </c>
      <c r="C35" s="251" t="s">
        <v>182</v>
      </c>
      <c r="D35" s="252"/>
      <c r="E35" s="253"/>
      <c r="F35" s="253"/>
      <c r="G35" s="254"/>
      <c r="H35" s="255"/>
      <c r="I35" s="256"/>
      <c r="J35" s="257"/>
      <c r="K35" s="258"/>
      <c r="O35" s="259">
        <v>1</v>
      </c>
    </row>
    <row r="36" spans="1:80" x14ac:dyDescent="0.25">
      <c r="A36" s="260">
        <v>14</v>
      </c>
      <c r="B36" s="261" t="s">
        <v>241</v>
      </c>
      <c r="C36" s="262" t="s">
        <v>242</v>
      </c>
      <c r="D36" s="263" t="s">
        <v>186</v>
      </c>
      <c r="E36" s="264">
        <v>60</v>
      </c>
      <c r="F36" s="264">
        <v>0</v>
      </c>
      <c r="G36" s="265">
        <f>E36*F36</f>
        <v>0</v>
      </c>
      <c r="H36" s="266">
        <v>0</v>
      </c>
      <c r="I36" s="267">
        <f>E36*H36</f>
        <v>0</v>
      </c>
      <c r="J36" s="266">
        <v>0</v>
      </c>
      <c r="K36" s="267">
        <f>E36*J36</f>
        <v>0</v>
      </c>
      <c r="O36" s="259">
        <v>2</v>
      </c>
      <c r="AA36" s="232">
        <v>1</v>
      </c>
      <c r="AB36" s="232">
        <v>1</v>
      </c>
      <c r="AC36" s="232">
        <v>1</v>
      </c>
      <c r="AZ36" s="232">
        <v>1</v>
      </c>
      <c r="BA36" s="232">
        <f>IF(AZ36=1,G36,0)</f>
        <v>0</v>
      </c>
      <c r="BB36" s="232">
        <f>IF(AZ36=2,G36,0)</f>
        <v>0</v>
      </c>
      <c r="BC36" s="232">
        <f>IF(AZ36=3,G36,0)</f>
        <v>0</v>
      </c>
      <c r="BD36" s="232">
        <f>IF(AZ36=4,G36,0)</f>
        <v>0</v>
      </c>
      <c r="BE36" s="232">
        <f>IF(AZ36=5,G36,0)</f>
        <v>0</v>
      </c>
      <c r="CA36" s="259">
        <v>1</v>
      </c>
      <c r="CB36" s="259">
        <v>1</v>
      </c>
    </row>
    <row r="37" spans="1:80" x14ac:dyDescent="0.25">
      <c r="A37" s="268"/>
      <c r="B37" s="272"/>
      <c r="C37" s="334" t="s">
        <v>243</v>
      </c>
      <c r="D37" s="335"/>
      <c r="E37" s="273">
        <v>60</v>
      </c>
      <c r="F37" s="274"/>
      <c r="G37" s="275"/>
      <c r="H37" s="276"/>
      <c r="I37" s="270"/>
      <c r="J37" s="277"/>
      <c r="K37" s="270"/>
      <c r="M37" s="271" t="s">
        <v>243</v>
      </c>
      <c r="O37" s="259"/>
    </row>
    <row r="38" spans="1:80" x14ac:dyDescent="0.25">
      <c r="A38" s="278"/>
      <c r="B38" s="279" t="s">
        <v>102</v>
      </c>
      <c r="C38" s="280" t="s">
        <v>183</v>
      </c>
      <c r="D38" s="281"/>
      <c r="E38" s="282"/>
      <c r="F38" s="283"/>
      <c r="G38" s="284">
        <f>SUM(G35:G37)</f>
        <v>0</v>
      </c>
      <c r="H38" s="285"/>
      <c r="I38" s="286">
        <f>SUM(I35:I37)</f>
        <v>0</v>
      </c>
      <c r="J38" s="285"/>
      <c r="K38" s="286">
        <f>SUM(K35:K37)</f>
        <v>0</v>
      </c>
      <c r="O38" s="259">
        <v>4</v>
      </c>
      <c r="BA38" s="287">
        <f>SUM(BA35:BA37)</f>
        <v>0</v>
      </c>
      <c r="BB38" s="287">
        <f>SUM(BB35:BB37)</f>
        <v>0</v>
      </c>
      <c r="BC38" s="287">
        <f>SUM(BC35:BC37)</f>
        <v>0</v>
      </c>
      <c r="BD38" s="287">
        <f>SUM(BD35:BD37)</f>
        <v>0</v>
      </c>
      <c r="BE38" s="287">
        <f>SUM(BE35:BE37)</f>
        <v>0</v>
      </c>
    </row>
    <row r="39" spans="1:80" x14ac:dyDescent="0.25">
      <c r="A39" s="249" t="s">
        <v>100</v>
      </c>
      <c r="B39" s="250" t="s">
        <v>244</v>
      </c>
      <c r="C39" s="251" t="s">
        <v>245</v>
      </c>
      <c r="D39" s="252"/>
      <c r="E39" s="253"/>
      <c r="F39" s="253"/>
      <c r="G39" s="254"/>
      <c r="H39" s="255"/>
      <c r="I39" s="256"/>
      <c r="J39" s="257"/>
      <c r="K39" s="258"/>
      <c r="O39" s="259">
        <v>1</v>
      </c>
    </row>
    <row r="40" spans="1:80" x14ac:dyDescent="0.25">
      <c r="A40" s="260">
        <v>15</v>
      </c>
      <c r="B40" s="261" t="s">
        <v>247</v>
      </c>
      <c r="C40" s="262" t="s">
        <v>248</v>
      </c>
      <c r="D40" s="263" t="s">
        <v>151</v>
      </c>
      <c r="E40" s="264">
        <v>10.2934</v>
      </c>
      <c r="F40" s="264">
        <v>0</v>
      </c>
      <c r="G40" s="265">
        <f>E40*F40</f>
        <v>0</v>
      </c>
      <c r="H40" s="266">
        <v>2.3785500000000002</v>
      </c>
      <c r="I40" s="267">
        <f>E40*H40</f>
        <v>24.483366570000001</v>
      </c>
      <c r="J40" s="266">
        <v>0</v>
      </c>
      <c r="K40" s="267">
        <f>E40*J40</f>
        <v>0</v>
      </c>
      <c r="O40" s="259">
        <v>2</v>
      </c>
      <c r="AA40" s="232">
        <v>1</v>
      </c>
      <c r="AB40" s="232">
        <v>1</v>
      </c>
      <c r="AC40" s="232">
        <v>1</v>
      </c>
      <c r="AZ40" s="232">
        <v>1</v>
      </c>
      <c r="BA40" s="232">
        <f>IF(AZ40=1,G40,0)</f>
        <v>0</v>
      </c>
      <c r="BB40" s="232">
        <f>IF(AZ40=2,G40,0)</f>
        <v>0</v>
      </c>
      <c r="BC40" s="232">
        <f>IF(AZ40=3,G40,0)</f>
        <v>0</v>
      </c>
      <c r="BD40" s="232">
        <f>IF(AZ40=4,G40,0)</f>
        <v>0</v>
      </c>
      <c r="BE40" s="232">
        <f>IF(AZ40=5,G40,0)</f>
        <v>0</v>
      </c>
      <c r="CA40" s="259">
        <v>1</v>
      </c>
      <c r="CB40" s="259">
        <v>1</v>
      </c>
    </row>
    <row r="41" spans="1:80" x14ac:dyDescent="0.25">
      <c r="A41" s="268"/>
      <c r="B41" s="272"/>
      <c r="C41" s="334" t="s">
        <v>249</v>
      </c>
      <c r="D41" s="335"/>
      <c r="E41" s="273">
        <v>0.82740000000000002</v>
      </c>
      <c r="F41" s="274"/>
      <c r="G41" s="275"/>
      <c r="H41" s="276"/>
      <c r="I41" s="270"/>
      <c r="J41" s="277"/>
      <c r="K41" s="270"/>
      <c r="M41" s="271" t="s">
        <v>249</v>
      </c>
      <c r="O41" s="259"/>
    </row>
    <row r="42" spans="1:80" x14ac:dyDescent="0.25">
      <c r="A42" s="268"/>
      <c r="B42" s="272"/>
      <c r="C42" s="334" t="s">
        <v>250</v>
      </c>
      <c r="D42" s="335"/>
      <c r="E42" s="273">
        <v>0.114</v>
      </c>
      <c r="F42" s="274"/>
      <c r="G42" s="275"/>
      <c r="H42" s="276"/>
      <c r="I42" s="270"/>
      <c r="J42" s="277"/>
      <c r="K42" s="270"/>
      <c r="M42" s="271" t="s">
        <v>250</v>
      </c>
      <c r="O42" s="259"/>
    </row>
    <row r="43" spans="1:80" x14ac:dyDescent="0.25">
      <c r="A43" s="268"/>
      <c r="B43" s="272"/>
      <c r="C43" s="334" t="s">
        <v>251</v>
      </c>
      <c r="D43" s="335"/>
      <c r="E43" s="273">
        <v>2.1520000000000001</v>
      </c>
      <c r="F43" s="274"/>
      <c r="G43" s="275"/>
      <c r="H43" s="276"/>
      <c r="I43" s="270"/>
      <c r="J43" s="277"/>
      <c r="K43" s="270"/>
      <c r="M43" s="271" t="s">
        <v>251</v>
      </c>
      <c r="O43" s="259"/>
    </row>
    <row r="44" spans="1:80" x14ac:dyDescent="0.25">
      <c r="A44" s="268"/>
      <c r="B44" s="272"/>
      <c r="C44" s="334" t="s">
        <v>252</v>
      </c>
      <c r="D44" s="335"/>
      <c r="E44" s="273">
        <v>7.2</v>
      </c>
      <c r="F44" s="274"/>
      <c r="G44" s="275"/>
      <c r="H44" s="276"/>
      <c r="I44" s="270"/>
      <c r="J44" s="277"/>
      <c r="K44" s="270"/>
      <c r="M44" s="271" t="s">
        <v>252</v>
      </c>
      <c r="O44" s="259"/>
    </row>
    <row r="45" spans="1:80" x14ac:dyDescent="0.25">
      <c r="A45" s="278"/>
      <c r="B45" s="279" t="s">
        <v>102</v>
      </c>
      <c r="C45" s="280" t="s">
        <v>246</v>
      </c>
      <c r="D45" s="281"/>
      <c r="E45" s="282"/>
      <c r="F45" s="283"/>
      <c r="G45" s="284">
        <f>SUM(G39:G44)</f>
        <v>0</v>
      </c>
      <c r="H45" s="285"/>
      <c r="I45" s="286">
        <f>SUM(I39:I44)</f>
        <v>24.483366570000001</v>
      </c>
      <c r="J45" s="285"/>
      <c r="K45" s="286">
        <f>SUM(K39:K44)</f>
        <v>0</v>
      </c>
      <c r="O45" s="259">
        <v>4</v>
      </c>
      <c r="BA45" s="287">
        <f>SUM(BA39:BA44)</f>
        <v>0</v>
      </c>
      <c r="BB45" s="287">
        <f>SUM(BB39:BB44)</f>
        <v>0</v>
      </c>
      <c r="BC45" s="287">
        <f>SUM(BC39:BC44)</f>
        <v>0</v>
      </c>
      <c r="BD45" s="287">
        <f>SUM(BD39:BD44)</f>
        <v>0</v>
      </c>
      <c r="BE45" s="287">
        <f>SUM(BE39:BE44)</f>
        <v>0</v>
      </c>
    </row>
    <row r="46" spans="1:80" x14ac:dyDescent="0.25">
      <c r="A46" s="249" t="s">
        <v>100</v>
      </c>
      <c r="B46" s="250" t="s">
        <v>253</v>
      </c>
      <c r="C46" s="251" t="s">
        <v>254</v>
      </c>
      <c r="D46" s="252"/>
      <c r="E46" s="253"/>
      <c r="F46" s="253"/>
      <c r="G46" s="254"/>
      <c r="H46" s="255"/>
      <c r="I46" s="256"/>
      <c r="J46" s="257"/>
      <c r="K46" s="258"/>
      <c r="O46" s="259">
        <v>1</v>
      </c>
    </row>
    <row r="47" spans="1:80" x14ac:dyDescent="0.25">
      <c r="A47" s="260">
        <v>16</v>
      </c>
      <c r="B47" s="261" t="s">
        <v>256</v>
      </c>
      <c r="C47" s="262" t="s">
        <v>257</v>
      </c>
      <c r="D47" s="263" t="s">
        <v>186</v>
      </c>
      <c r="E47" s="264">
        <v>87.2</v>
      </c>
      <c r="F47" s="264">
        <v>0</v>
      </c>
      <c r="G47" s="265">
        <f>E47*F47</f>
        <v>0</v>
      </c>
      <c r="H47" s="266">
        <v>2.0000000000000002E-5</v>
      </c>
      <c r="I47" s="267">
        <f>E47*H47</f>
        <v>1.7440000000000001E-3</v>
      </c>
      <c r="J47" s="266">
        <v>0</v>
      </c>
      <c r="K47" s="267">
        <f>E47*J47</f>
        <v>0</v>
      </c>
      <c r="O47" s="259">
        <v>2</v>
      </c>
      <c r="AA47" s="232">
        <v>1</v>
      </c>
      <c r="AB47" s="232">
        <v>1</v>
      </c>
      <c r="AC47" s="232">
        <v>1</v>
      </c>
      <c r="AZ47" s="232">
        <v>1</v>
      </c>
      <c r="BA47" s="232">
        <f>IF(AZ47=1,G47,0)</f>
        <v>0</v>
      </c>
      <c r="BB47" s="232">
        <f>IF(AZ47=2,G47,0)</f>
        <v>0</v>
      </c>
      <c r="BC47" s="232">
        <f>IF(AZ47=3,G47,0)</f>
        <v>0</v>
      </c>
      <c r="BD47" s="232">
        <f>IF(AZ47=4,G47,0)</f>
        <v>0</v>
      </c>
      <c r="BE47" s="232">
        <f>IF(AZ47=5,G47,0)</f>
        <v>0</v>
      </c>
      <c r="CA47" s="259">
        <v>1</v>
      </c>
      <c r="CB47" s="259">
        <v>1</v>
      </c>
    </row>
    <row r="48" spans="1:80" x14ac:dyDescent="0.25">
      <c r="A48" s="268"/>
      <c r="B48" s="272"/>
      <c r="C48" s="334" t="s">
        <v>258</v>
      </c>
      <c r="D48" s="335"/>
      <c r="E48" s="273">
        <v>67.2</v>
      </c>
      <c r="F48" s="274"/>
      <c r="G48" s="275"/>
      <c r="H48" s="276"/>
      <c r="I48" s="270"/>
      <c r="J48" s="277"/>
      <c r="K48" s="270"/>
      <c r="M48" s="271" t="s">
        <v>258</v>
      </c>
      <c r="O48" s="259"/>
    </row>
    <row r="49" spans="1:80" x14ac:dyDescent="0.25">
      <c r="A49" s="268"/>
      <c r="B49" s="272"/>
      <c r="C49" s="334" t="s">
        <v>259</v>
      </c>
      <c r="D49" s="335"/>
      <c r="E49" s="273">
        <v>20</v>
      </c>
      <c r="F49" s="274"/>
      <c r="G49" s="275"/>
      <c r="H49" s="276"/>
      <c r="I49" s="270"/>
      <c r="J49" s="277"/>
      <c r="K49" s="270"/>
      <c r="M49" s="271">
        <v>20</v>
      </c>
      <c r="O49" s="259"/>
    </row>
    <row r="50" spans="1:80" x14ac:dyDescent="0.25">
      <c r="A50" s="260">
        <v>17</v>
      </c>
      <c r="B50" s="261" t="s">
        <v>260</v>
      </c>
      <c r="C50" s="262" t="s">
        <v>261</v>
      </c>
      <c r="D50" s="263" t="s">
        <v>186</v>
      </c>
      <c r="E50" s="264">
        <v>52.32</v>
      </c>
      <c r="F50" s="264">
        <v>0</v>
      </c>
      <c r="G50" s="265">
        <f>E50*F50</f>
        <v>0</v>
      </c>
      <c r="H50" s="266">
        <v>6.0000000000000002E-5</v>
      </c>
      <c r="I50" s="267">
        <f>E50*H50</f>
        <v>3.1392E-3</v>
      </c>
      <c r="J50" s="266">
        <v>-0.20699999999999999</v>
      </c>
      <c r="K50" s="267">
        <f>E50*J50</f>
        <v>-10.83024</v>
      </c>
      <c r="O50" s="259">
        <v>2</v>
      </c>
      <c r="AA50" s="232">
        <v>1</v>
      </c>
      <c r="AB50" s="232">
        <v>1</v>
      </c>
      <c r="AC50" s="232">
        <v>1</v>
      </c>
      <c r="AZ50" s="232">
        <v>1</v>
      </c>
      <c r="BA50" s="232">
        <f>IF(AZ50=1,G50,0)</f>
        <v>0</v>
      </c>
      <c r="BB50" s="232">
        <f>IF(AZ50=2,G50,0)</f>
        <v>0</v>
      </c>
      <c r="BC50" s="232">
        <f>IF(AZ50=3,G50,0)</f>
        <v>0</v>
      </c>
      <c r="BD50" s="232">
        <f>IF(AZ50=4,G50,0)</f>
        <v>0</v>
      </c>
      <c r="BE50" s="232">
        <f>IF(AZ50=5,G50,0)</f>
        <v>0</v>
      </c>
      <c r="CA50" s="259">
        <v>1</v>
      </c>
      <c r="CB50" s="259">
        <v>1</v>
      </c>
    </row>
    <row r="51" spans="1:80" x14ac:dyDescent="0.25">
      <c r="A51" s="268"/>
      <c r="B51" s="272"/>
      <c r="C51" s="334" t="s">
        <v>262</v>
      </c>
      <c r="D51" s="335"/>
      <c r="E51" s="273">
        <v>52.32</v>
      </c>
      <c r="F51" s="274"/>
      <c r="G51" s="275"/>
      <c r="H51" s="276"/>
      <c r="I51" s="270"/>
      <c r="J51" s="277"/>
      <c r="K51" s="270"/>
      <c r="M51" s="271" t="s">
        <v>262</v>
      </c>
      <c r="O51" s="259"/>
    </row>
    <row r="52" spans="1:80" x14ac:dyDescent="0.25">
      <c r="A52" s="260">
        <v>18</v>
      </c>
      <c r="B52" s="261" t="s">
        <v>263</v>
      </c>
      <c r="C52" s="262" t="s">
        <v>264</v>
      </c>
      <c r="D52" s="263" t="s">
        <v>265</v>
      </c>
      <c r="E52" s="264">
        <v>174.4</v>
      </c>
      <c r="F52" s="264">
        <v>0</v>
      </c>
      <c r="G52" s="265">
        <f>E52*F52</f>
        <v>0</v>
      </c>
      <c r="H52" s="266">
        <v>1E-3</v>
      </c>
      <c r="I52" s="267">
        <f>E52*H52</f>
        <v>0.1744</v>
      </c>
      <c r="J52" s="266"/>
      <c r="K52" s="267">
        <f>E52*J52</f>
        <v>0</v>
      </c>
      <c r="O52" s="259">
        <v>2</v>
      </c>
      <c r="AA52" s="232">
        <v>12</v>
      </c>
      <c r="AB52" s="232">
        <v>0</v>
      </c>
      <c r="AC52" s="232">
        <v>35</v>
      </c>
      <c r="AZ52" s="232">
        <v>1</v>
      </c>
      <c r="BA52" s="232">
        <f>IF(AZ52=1,G52,0)</f>
        <v>0</v>
      </c>
      <c r="BB52" s="232">
        <f>IF(AZ52=2,G52,0)</f>
        <v>0</v>
      </c>
      <c r="BC52" s="232">
        <f>IF(AZ52=3,G52,0)</f>
        <v>0</v>
      </c>
      <c r="BD52" s="232">
        <f>IF(AZ52=4,G52,0)</f>
        <v>0</v>
      </c>
      <c r="BE52" s="232">
        <f>IF(AZ52=5,G52,0)</f>
        <v>0</v>
      </c>
      <c r="CA52" s="259">
        <v>12</v>
      </c>
      <c r="CB52" s="259">
        <v>0</v>
      </c>
    </row>
    <row r="53" spans="1:80" x14ac:dyDescent="0.25">
      <c r="A53" s="268"/>
      <c r="B53" s="269"/>
      <c r="C53" s="326" t="s">
        <v>266</v>
      </c>
      <c r="D53" s="327"/>
      <c r="E53" s="327"/>
      <c r="F53" s="327"/>
      <c r="G53" s="328"/>
      <c r="I53" s="270"/>
      <c r="K53" s="270"/>
      <c r="L53" s="271" t="s">
        <v>266</v>
      </c>
      <c r="O53" s="259">
        <v>3</v>
      </c>
    </row>
    <row r="54" spans="1:80" x14ac:dyDescent="0.25">
      <c r="A54" s="268"/>
      <c r="B54" s="272"/>
      <c r="C54" s="334" t="s">
        <v>267</v>
      </c>
      <c r="D54" s="335"/>
      <c r="E54" s="273">
        <v>174.4</v>
      </c>
      <c r="F54" s="274"/>
      <c r="G54" s="275"/>
      <c r="H54" s="276"/>
      <c r="I54" s="270"/>
      <c r="J54" s="277"/>
      <c r="K54" s="270"/>
      <c r="M54" s="271" t="s">
        <v>267</v>
      </c>
      <c r="O54" s="259"/>
    </row>
    <row r="55" spans="1:80" ht="20.399999999999999" x14ac:dyDescent="0.25">
      <c r="A55" s="260">
        <v>19</v>
      </c>
      <c r="B55" s="261" t="s">
        <v>268</v>
      </c>
      <c r="C55" s="262" t="s">
        <v>269</v>
      </c>
      <c r="D55" s="263" t="s">
        <v>265</v>
      </c>
      <c r="E55" s="264">
        <v>26.16</v>
      </c>
      <c r="F55" s="264">
        <v>0</v>
      </c>
      <c r="G55" s="265">
        <f>E55*F55</f>
        <v>0</v>
      </c>
      <c r="H55" s="266">
        <v>1E-3</v>
      </c>
      <c r="I55" s="267">
        <f>E55*H55</f>
        <v>2.6159999999999999E-2</v>
      </c>
      <c r="J55" s="266"/>
      <c r="K55" s="267">
        <f>E55*J55</f>
        <v>0</v>
      </c>
      <c r="O55" s="259">
        <v>2</v>
      </c>
      <c r="AA55" s="232">
        <v>12</v>
      </c>
      <c r="AB55" s="232">
        <v>0</v>
      </c>
      <c r="AC55" s="232">
        <v>36</v>
      </c>
      <c r="AZ55" s="232">
        <v>1</v>
      </c>
      <c r="BA55" s="232">
        <f>IF(AZ55=1,G55,0)</f>
        <v>0</v>
      </c>
      <c r="BB55" s="232">
        <f>IF(AZ55=2,G55,0)</f>
        <v>0</v>
      </c>
      <c r="BC55" s="232">
        <f>IF(AZ55=3,G55,0)</f>
        <v>0</v>
      </c>
      <c r="BD55" s="232">
        <f>IF(AZ55=4,G55,0)</f>
        <v>0</v>
      </c>
      <c r="BE55" s="232">
        <f>IF(AZ55=5,G55,0)</f>
        <v>0</v>
      </c>
      <c r="CA55" s="259">
        <v>12</v>
      </c>
      <c r="CB55" s="259">
        <v>0</v>
      </c>
    </row>
    <row r="56" spans="1:80" x14ac:dyDescent="0.25">
      <c r="A56" s="268"/>
      <c r="B56" s="272"/>
      <c r="C56" s="334" t="s">
        <v>270</v>
      </c>
      <c r="D56" s="335"/>
      <c r="E56" s="273">
        <v>26.16</v>
      </c>
      <c r="F56" s="274">
        <v>0</v>
      </c>
      <c r="G56" s="275"/>
      <c r="H56" s="276"/>
      <c r="I56" s="270"/>
      <c r="J56" s="277"/>
      <c r="K56" s="270"/>
      <c r="M56" s="271" t="s">
        <v>270</v>
      </c>
      <c r="O56" s="259"/>
    </row>
    <row r="57" spans="1:80" ht="20.399999999999999" x14ac:dyDescent="0.25">
      <c r="A57" s="260">
        <v>20</v>
      </c>
      <c r="B57" s="261" t="s">
        <v>271</v>
      </c>
      <c r="C57" s="262" t="s">
        <v>272</v>
      </c>
      <c r="D57" s="263" t="s">
        <v>265</v>
      </c>
      <c r="E57" s="264">
        <v>981</v>
      </c>
      <c r="F57" s="264">
        <v>0</v>
      </c>
      <c r="G57" s="265">
        <f>E57*F57</f>
        <v>0</v>
      </c>
      <c r="H57" s="266">
        <v>1E-3</v>
      </c>
      <c r="I57" s="267">
        <f>E57*H57</f>
        <v>0.98099999999999998</v>
      </c>
      <c r="J57" s="266"/>
      <c r="K57" s="267">
        <f>E57*J57</f>
        <v>0</v>
      </c>
      <c r="O57" s="259">
        <v>2</v>
      </c>
      <c r="AA57" s="232">
        <v>12</v>
      </c>
      <c r="AB57" s="232">
        <v>0</v>
      </c>
      <c r="AC57" s="232">
        <v>37</v>
      </c>
      <c r="AZ57" s="232">
        <v>1</v>
      </c>
      <c r="BA57" s="232">
        <f>IF(AZ57=1,G57,0)</f>
        <v>0</v>
      </c>
      <c r="BB57" s="232">
        <f>IF(AZ57=2,G57,0)</f>
        <v>0</v>
      </c>
      <c r="BC57" s="232">
        <f>IF(AZ57=3,G57,0)</f>
        <v>0</v>
      </c>
      <c r="BD57" s="232">
        <f>IF(AZ57=4,G57,0)</f>
        <v>0</v>
      </c>
      <c r="BE57" s="232">
        <f>IF(AZ57=5,G57,0)</f>
        <v>0</v>
      </c>
      <c r="CA57" s="259">
        <v>12</v>
      </c>
      <c r="CB57" s="259">
        <v>0</v>
      </c>
    </row>
    <row r="58" spans="1:80" x14ac:dyDescent="0.25">
      <c r="A58" s="268"/>
      <c r="B58" s="269"/>
      <c r="C58" s="326" t="s">
        <v>273</v>
      </c>
      <c r="D58" s="327"/>
      <c r="E58" s="327"/>
      <c r="F58" s="327"/>
      <c r="G58" s="328"/>
      <c r="I58" s="270"/>
      <c r="K58" s="270"/>
      <c r="L58" s="271" t="s">
        <v>273</v>
      </c>
      <c r="O58" s="259">
        <v>3</v>
      </c>
    </row>
    <row r="59" spans="1:80" x14ac:dyDescent="0.25">
      <c r="A59" s="268"/>
      <c r="B59" s="272"/>
      <c r="C59" s="334" t="s">
        <v>274</v>
      </c>
      <c r="D59" s="335"/>
      <c r="E59" s="273">
        <v>981</v>
      </c>
      <c r="F59" s="274"/>
      <c r="G59" s="275"/>
      <c r="H59" s="276"/>
      <c r="I59" s="270"/>
      <c r="J59" s="277"/>
      <c r="K59" s="270"/>
      <c r="M59" s="271" t="s">
        <v>274</v>
      </c>
      <c r="O59" s="259"/>
    </row>
    <row r="60" spans="1:80" ht="20.399999999999999" x14ac:dyDescent="0.25">
      <c r="A60" s="260">
        <v>21</v>
      </c>
      <c r="B60" s="261" t="s">
        <v>275</v>
      </c>
      <c r="C60" s="262" t="s">
        <v>276</v>
      </c>
      <c r="D60" s="263" t="s">
        <v>265</v>
      </c>
      <c r="E60" s="264">
        <v>4970.3999999999996</v>
      </c>
      <c r="F60" s="264">
        <v>0</v>
      </c>
      <c r="G60" s="265">
        <f>E60*F60</f>
        <v>0</v>
      </c>
      <c r="H60" s="266">
        <v>0</v>
      </c>
      <c r="I60" s="267">
        <f>E60*H60</f>
        <v>0</v>
      </c>
      <c r="J60" s="266"/>
      <c r="K60" s="267">
        <f>E60*J60</f>
        <v>0</v>
      </c>
      <c r="O60" s="259">
        <v>2</v>
      </c>
      <c r="AA60" s="232">
        <v>12</v>
      </c>
      <c r="AB60" s="232">
        <v>0</v>
      </c>
      <c r="AC60" s="232">
        <v>38</v>
      </c>
      <c r="AZ60" s="232">
        <v>1</v>
      </c>
      <c r="BA60" s="232">
        <f>IF(AZ60=1,G60,0)</f>
        <v>0</v>
      </c>
      <c r="BB60" s="232">
        <f>IF(AZ60=2,G60,0)</f>
        <v>0</v>
      </c>
      <c r="BC60" s="232">
        <f>IF(AZ60=3,G60,0)</f>
        <v>0</v>
      </c>
      <c r="BD60" s="232">
        <f>IF(AZ60=4,G60,0)</f>
        <v>0</v>
      </c>
      <c r="BE60" s="232">
        <f>IF(AZ60=5,G60,0)</f>
        <v>0</v>
      </c>
      <c r="CA60" s="259">
        <v>12</v>
      </c>
      <c r="CB60" s="259">
        <v>0</v>
      </c>
    </row>
    <row r="61" spans="1:80" x14ac:dyDescent="0.25">
      <c r="A61" s="268"/>
      <c r="B61" s="272"/>
      <c r="C61" s="334" t="s">
        <v>277</v>
      </c>
      <c r="D61" s="335"/>
      <c r="E61" s="273">
        <v>0</v>
      </c>
      <c r="F61" s="274"/>
      <c r="G61" s="275"/>
      <c r="H61" s="276"/>
      <c r="I61" s="270"/>
      <c r="J61" s="277"/>
      <c r="K61" s="270"/>
      <c r="M61" s="271" t="s">
        <v>277</v>
      </c>
      <c r="O61" s="259"/>
    </row>
    <row r="62" spans="1:80" x14ac:dyDescent="0.25">
      <c r="A62" s="268"/>
      <c r="B62" s="272"/>
      <c r="C62" s="334" t="s">
        <v>278</v>
      </c>
      <c r="D62" s="335"/>
      <c r="E62" s="273">
        <v>4970.3999999999996</v>
      </c>
      <c r="F62" s="274"/>
      <c r="G62" s="275"/>
      <c r="H62" s="276"/>
      <c r="I62" s="270"/>
      <c r="J62" s="277"/>
      <c r="K62" s="270"/>
      <c r="M62" s="271" t="s">
        <v>278</v>
      </c>
      <c r="O62" s="259"/>
    </row>
    <row r="63" spans="1:80" x14ac:dyDescent="0.25">
      <c r="A63" s="260">
        <v>22</v>
      </c>
      <c r="B63" s="261" t="s">
        <v>279</v>
      </c>
      <c r="C63" s="262" t="s">
        <v>280</v>
      </c>
      <c r="D63" s="263" t="s">
        <v>186</v>
      </c>
      <c r="E63" s="264">
        <v>30</v>
      </c>
      <c r="F63" s="264">
        <v>0</v>
      </c>
      <c r="G63" s="265">
        <f>E63*F63</f>
        <v>0</v>
      </c>
      <c r="H63" s="266">
        <v>0</v>
      </c>
      <c r="I63" s="267">
        <f>E63*H63</f>
        <v>0</v>
      </c>
      <c r="J63" s="266"/>
      <c r="K63" s="267">
        <f>E63*J63</f>
        <v>0</v>
      </c>
      <c r="O63" s="259">
        <v>2</v>
      </c>
      <c r="AA63" s="232">
        <v>12</v>
      </c>
      <c r="AB63" s="232">
        <v>0</v>
      </c>
      <c r="AC63" s="232">
        <v>40</v>
      </c>
      <c r="AZ63" s="232">
        <v>1</v>
      </c>
      <c r="BA63" s="232">
        <f>IF(AZ63=1,G63,0)</f>
        <v>0</v>
      </c>
      <c r="BB63" s="232">
        <f>IF(AZ63=2,G63,0)</f>
        <v>0</v>
      </c>
      <c r="BC63" s="232">
        <f>IF(AZ63=3,G63,0)</f>
        <v>0</v>
      </c>
      <c r="BD63" s="232">
        <f>IF(AZ63=4,G63,0)</f>
        <v>0</v>
      </c>
      <c r="BE63" s="232">
        <f>IF(AZ63=5,G63,0)</f>
        <v>0</v>
      </c>
      <c r="CA63" s="259">
        <v>12</v>
      </c>
      <c r="CB63" s="259">
        <v>0</v>
      </c>
    </row>
    <row r="64" spans="1:80" ht="21" x14ac:dyDescent="0.25">
      <c r="A64" s="268"/>
      <c r="B64" s="269"/>
      <c r="C64" s="326" t="s">
        <v>281</v>
      </c>
      <c r="D64" s="327"/>
      <c r="E64" s="327"/>
      <c r="F64" s="327"/>
      <c r="G64" s="328"/>
      <c r="I64" s="270"/>
      <c r="K64" s="270"/>
      <c r="L64" s="271" t="s">
        <v>281</v>
      </c>
      <c r="O64" s="259">
        <v>3</v>
      </c>
    </row>
    <row r="65" spans="1:80" x14ac:dyDescent="0.25">
      <c r="A65" s="268"/>
      <c r="B65" s="269"/>
      <c r="C65" s="326" t="s">
        <v>282</v>
      </c>
      <c r="D65" s="327"/>
      <c r="E65" s="327"/>
      <c r="F65" s="327"/>
      <c r="G65" s="328"/>
      <c r="I65" s="270"/>
      <c r="K65" s="270"/>
      <c r="L65" s="271" t="s">
        <v>282</v>
      </c>
      <c r="O65" s="259">
        <v>3</v>
      </c>
    </row>
    <row r="66" spans="1:80" x14ac:dyDescent="0.25">
      <c r="A66" s="268"/>
      <c r="B66" s="272"/>
      <c r="C66" s="334" t="s">
        <v>283</v>
      </c>
      <c r="D66" s="335"/>
      <c r="E66" s="273">
        <v>30</v>
      </c>
      <c r="F66" s="274"/>
      <c r="G66" s="275"/>
      <c r="H66" s="276"/>
      <c r="I66" s="270"/>
      <c r="J66" s="277"/>
      <c r="K66" s="270"/>
      <c r="M66" s="271" t="s">
        <v>283</v>
      </c>
      <c r="O66" s="259"/>
    </row>
    <row r="67" spans="1:80" ht="20.399999999999999" x14ac:dyDescent="0.25">
      <c r="A67" s="260">
        <v>23</v>
      </c>
      <c r="B67" s="261" t="s">
        <v>284</v>
      </c>
      <c r="C67" s="262" t="s">
        <v>285</v>
      </c>
      <c r="D67" s="263" t="s">
        <v>115</v>
      </c>
      <c r="E67" s="264">
        <v>1</v>
      </c>
      <c r="F67" s="264">
        <v>0</v>
      </c>
      <c r="G67" s="265">
        <f>E67*F67</f>
        <v>0</v>
      </c>
      <c r="H67" s="266">
        <v>0</v>
      </c>
      <c r="I67" s="267">
        <f>E67*H67</f>
        <v>0</v>
      </c>
      <c r="J67" s="266"/>
      <c r="K67" s="267">
        <f>E67*J67</f>
        <v>0</v>
      </c>
      <c r="O67" s="259">
        <v>2</v>
      </c>
      <c r="AA67" s="232">
        <v>12</v>
      </c>
      <c r="AB67" s="232">
        <v>0</v>
      </c>
      <c r="AC67" s="232">
        <v>41</v>
      </c>
      <c r="AZ67" s="232">
        <v>1</v>
      </c>
      <c r="BA67" s="232">
        <f>IF(AZ67=1,G67,0)</f>
        <v>0</v>
      </c>
      <c r="BB67" s="232">
        <f>IF(AZ67=2,G67,0)</f>
        <v>0</v>
      </c>
      <c r="BC67" s="232">
        <f>IF(AZ67=3,G67,0)</f>
        <v>0</v>
      </c>
      <c r="BD67" s="232">
        <f>IF(AZ67=4,G67,0)</f>
        <v>0</v>
      </c>
      <c r="BE67" s="232">
        <f>IF(AZ67=5,G67,0)</f>
        <v>0</v>
      </c>
      <c r="CA67" s="259">
        <v>12</v>
      </c>
      <c r="CB67" s="259">
        <v>0</v>
      </c>
    </row>
    <row r="68" spans="1:80" x14ac:dyDescent="0.25">
      <c r="A68" s="278"/>
      <c r="B68" s="279" t="s">
        <v>102</v>
      </c>
      <c r="C68" s="280" t="s">
        <v>255</v>
      </c>
      <c r="D68" s="281"/>
      <c r="E68" s="282"/>
      <c r="F68" s="283"/>
      <c r="G68" s="284">
        <f>SUM(G46:G67)</f>
        <v>0</v>
      </c>
      <c r="H68" s="285"/>
      <c r="I68" s="286">
        <f>SUM(I46:I67)</f>
        <v>1.1864432</v>
      </c>
      <c r="J68" s="285"/>
      <c r="K68" s="286">
        <f>SUM(K46:K67)</f>
        <v>-10.83024</v>
      </c>
      <c r="O68" s="259">
        <v>4</v>
      </c>
      <c r="BA68" s="287">
        <f>SUM(BA46:BA67)</f>
        <v>0</v>
      </c>
      <c r="BB68" s="287">
        <f>SUM(BB46:BB67)</f>
        <v>0</v>
      </c>
      <c r="BC68" s="287">
        <f>SUM(BC46:BC67)</f>
        <v>0</v>
      </c>
      <c r="BD68" s="287">
        <f>SUM(BD46:BD67)</f>
        <v>0</v>
      </c>
      <c r="BE68" s="287">
        <f>SUM(BE46:BE67)</f>
        <v>0</v>
      </c>
    </row>
    <row r="69" spans="1:80" x14ac:dyDescent="0.25">
      <c r="A69" s="249" t="s">
        <v>100</v>
      </c>
      <c r="B69" s="250" t="s">
        <v>286</v>
      </c>
      <c r="C69" s="251" t="s">
        <v>287</v>
      </c>
      <c r="D69" s="252"/>
      <c r="E69" s="253"/>
      <c r="F69" s="253"/>
      <c r="G69" s="254"/>
      <c r="H69" s="255"/>
      <c r="I69" s="256"/>
      <c r="J69" s="257"/>
      <c r="K69" s="258"/>
      <c r="O69" s="259">
        <v>1</v>
      </c>
    </row>
    <row r="70" spans="1:80" x14ac:dyDescent="0.25">
      <c r="A70" s="260">
        <v>24</v>
      </c>
      <c r="B70" s="261" t="s">
        <v>289</v>
      </c>
      <c r="C70" s="262" t="s">
        <v>290</v>
      </c>
      <c r="D70" s="263" t="s">
        <v>151</v>
      </c>
      <c r="E70" s="264">
        <v>0.60599999999999998</v>
      </c>
      <c r="F70" s="264">
        <v>0</v>
      </c>
      <c r="G70" s="265">
        <f>E70*F70</f>
        <v>0</v>
      </c>
      <c r="H70" s="266">
        <v>2.5429499999999998</v>
      </c>
      <c r="I70" s="267">
        <f>E70*H70</f>
        <v>1.5410276999999999</v>
      </c>
      <c r="J70" s="266">
        <v>0</v>
      </c>
      <c r="K70" s="267">
        <f>E70*J70</f>
        <v>0</v>
      </c>
      <c r="O70" s="259">
        <v>2</v>
      </c>
      <c r="AA70" s="232">
        <v>1</v>
      </c>
      <c r="AB70" s="232">
        <v>1</v>
      </c>
      <c r="AC70" s="232">
        <v>1</v>
      </c>
      <c r="AZ70" s="232">
        <v>1</v>
      </c>
      <c r="BA70" s="232">
        <f>IF(AZ70=1,G70,0)</f>
        <v>0</v>
      </c>
      <c r="BB70" s="232">
        <f>IF(AZ70=2,G70,0)</f>
        <v>0</v>
      </c>
      <c r="BC70" s="232">
        <f>IF(AZ70=3,G70,0)</f>
        <v>0</v>
      </c>
      <c r="BD70" s="232">
        <f>IF(AZ70=4,G70,0)</f>
        <v>0</v>
      </c>
      <c r="BE70" s="232">
        <f>IF(AZ70=5,G70,0)</f>
        <v>0</v>
      </c>
      <c r="CA70" s="259">
        <v>1</v>
      </c>
      <c r="CB70" s="259">
        <v>1</v>
      </c>
    </row>
    <row r="71" spans="1:80" x14ac:dyDescent="0.25">
      <c r="A71" s="268"/>
      <c r="B71" s="272"/>
      <c r="C71" s="334" t="s">
        <v>291</v>
      </c>
      <c r="D71" s="335"/>
      <c r="E71" s="273">
        <v>0.46200000000000002</v>
      </c>
      <c r="F71" s="274"/>
      <c r="G71" s="275"/>
      <c r="H71" s="276"/>
      <c r="I71" s="270"/>
      <c r="J71" s="277"/>
      <c r="K71" s="270"/>
      <c r="M71" s="271" t="s">
        <v>291</v>
      </c>
      <c r="O71" s="259"/>
    </row>
    <row r="72" spans="1:80" x14ac:dyDescent="0.25">
      <c r="A72" s="268"/>
      <c r="B72" s="272"/>
      <c r="C72" s="334" t="s">
        <v>292</v>
      </c>
      <c r="D72" s="335"/>
      <c r="E72" s="273">
        <v>0.14399999999999999</v>
      </c>
      <c r="F72" s="274"/>
      <c r="G72" s="275"/>
      <c r="H72" s="276"/>
      <c r="I72" s="270"/>
      <c r="J72" s="277"/>
      <c r="K72" s="270"/>
      <c r="M72" s="271" t="s">
        <v>292</v>
      </c>
      <c r="O72" s="259"/>
    </row>
    <row r="73" spans="1:80" x14ac:dyDescent="0.25">
      <c r="A73" s="260">
        <v>25</v>
      </c>
      <c r="B73" s="261" t="s">
        <v>293</v>
      </c>
      <c r="C73" s="262" t="s">
        <v>294</v>
      </c>
      <c r="D73" s="263" t="s">
        <v>186</v>
      </c>
      <c r="E73" s="264">
        <v>4.085</v>
      </c>
      <c r="F73" s="264">
        <v>0</v>
      </c>
      <c r="G73" s="265">
        <f>E73*F73</f>
        <v>0</v>
      </c>
      <c r="H73" s="266">
        <v>1.014E-2</v>
      </c>
      <c r="I73" s="267">
        <f>E73*H73</f>
        <v>4.1421899999999998E-2</v>
      </c>
      <c r="J73" s="266">
        <v>0</v>
      </c>
      <c r="K73" s="267">
        <f>E73*J73</f>
        <v>0</v>
      </c>
      <c r="O73" s="259">
        <v>2</v>
      </c>
      <c r="AA73" s="232">
        <v>1</v>
      </c>
      <c r="AB73" s="232">
        <v>1</v>
      </c>
      <c r="AC73" s="232">
        <v>1</v>
      </c>
      <c r="AZ73" s="232">
        <v>1</v>
      </c>
      <c r="BA73" s="232">
        <f>IF(AZ73=1,G73,0)</f>
        <v>0</v>
      </c>
      <c r="BB73" s="232">
        <f>IF(AZ73=2,G73,0)</f>
        <v>0</v>
      </c>
      <c r="BC73" s="232">
        <f>IF(AZ73=3,G73,0)</f>
        <v>0</v>
      </c>
      <c r="BD73" s="232">
        <f>IF(AZ73=4,G73,0)</f>
        <v>0</v>
      </c>
      <c r="BE73" s="232">
        <f>IF(AZ73=5,G73,0)</f>
        <v>0</v>
      </c>
      <c r="CA73" s="259">
        <v>1</v>
      </c>
      <c r="CB73" s="259">
        <v>1</v>
      </c>
    </row>
    <row r="74" spans="1:80" x14ac:dyDescent="0.25">
      <c r="A74" s="268"/>
      <c r="B74" s="272"/>
      <c r="C74" s="334" t="s">
        <v>295</v>
      </c>
      <c r="D74" s="335"/>
      <c r="E74" s="273">
        <v>2.6850000000000001</v>
      </c>
      <c r="F74" s="274"/>
      <c r="G74" s="275"/>
      <c r="H74" s="276"/>
      <c r="I74" s="270"/>
      <c r="J74" s="277"/>
      <c r="K74" s="270"/>
      <c r="M74" s="271" t="s">
        <v>295</v>
      </c>
      <c r="O74" s="259"/>
    </row>
    <row r="75" spans="1:80" x14ac:dyDescent="0.25">
      <c r="A75" s="268"/>
      <c r="B75" s="272"/>
      <c r="C75" s="334" t="s">
        <v>296</v>
      </c>
      <c r="D75" s="335"/>
      <c r="E75" s="273">
        <v>1.4</v>
      </c>
      <c r="F75" s="274"/>
      <c r="G75" s="275"/>
      <c r="H75" s="276"/>
      <c r="I75" s="270"/>
      <c r="J75" s="277"/>
      <c r="K75" s="270"/>
      <c r="M75" s="271" t="s">
        <v>296</v>
      </c>
      <c r="O75" s="259"/>
    </row>
    <row r="76" spans="1:80" x14ac:dyDescent="0.25">
      <c r="A76" s="260">
        <v>26</v>
      </c>
      <c r="B76" s="261" t="s">
        <v>297</v>
      </c>
      <c r="C76" s="262" t="s">
        <v>298</v>
      </c>
      <c r="D76" s="263" t="s">
        <v>186</v>
      </c>
      <c r="E76" s="264">
        <v>4.08</v>
      </c>
      <c r="F76" s="264">
        <v>0</v>
      </c>
      <c r="G76" s="265">
        <f>E76*F76</f>
        <v>0</v>
      </c>
      <c r="H76" s="266">
        <v>0</v>
      </c>
      <c r="I76" s="267">
        <f>E76*H76</f>
        <v>0</v>
      </c>
      <c r="J76" s="266">
        <v>0</v>
      </c>
      <c r="K76" s="267">
        <f>E76*J76</f>
        <v>0</v>
      </c>
      <c r="O76" s="259">
        <v>2</v>
      </c>
      <c r="AA76" s="232">
        <v>1</v>
      </c>
      <c r="AB76" s="232">
        <v>1</v>
      </c>
      <c r="AC76" s="232">
        <v>1</v>
      </c>
      <c r="AZ76" s="232">
        <v>1</v>
      </c>
      <c r="BA76" s="232">
        <f>IF(AZ76=1,G76,0)</f>
        <v>0</v>
      </c>
      <c r="BB76" s="232">
        <f>IF(AZ76=2,G76,0)</f>
        <v>0</v>
      </c>
      <c r="BC76" s="232">
        <f>IF(AZ76=3,G76,0)</f>
        <v>0</v>
      </c>
      <c r="BD76" s="232">
        <f>IF(AZ76=4,G76,0)</f>
        <v>0</v>
      </c>
      <c r="BE76" s="232">
        <f>IF(AZ76=5,G76,0)</f>
        <v>0</v>
      </c>
      <c r="CA76" s="259">
        <v>1</v>
      </c>
      <c r="CB76" s="259">
        <v>1</v>
      </c>
    </row>
    <row r="77" spans="1:80" x14ac:dyDescent="0.25">
      <c r="A77" s="260">
        <v>27</v>
      </c>
      <c r="B77" s="261" t="s">
        <v>299</v>
      </c>
      <c r="C77" s="262" t="s">
        <v>300</v>
      </c>
      <c r="D77" s="263" t="s">
        <v>195</v>
      </c>
      <c r="E77" s="264">
        <v>4.9500000000000002E-2</v>
      </c>
      <c r="F77" s="264">
        <v>0</v>
      </c>
      <c r="G77" s="265">
        <f>E77*F77</f>
        <v>0</v>
      </c>
      <c r="H77" s="266">
        <v>1.05758</v>
      </c>
      <c r="I77" s="267">
        <f>E77*H77</f>
        <v>5.2350210000000001E-2</v>
      </c>
      <c r="J77" s="266">
        <v>0</v>
      </c>
      <c r="K77" s="267">
        <f>E77*J77</f>
        <v>0</v>
      </c>
      <c r="O77" s="259">
        <v>2</v>
      </c>
      <c r="AA77" s="232">
        <v>1</v>
      </c>
      <c r="AB77" s="232">
        <v>1</v>
      </c>
      <c r="AC77" s="232">
        <v>1</v>
      </c>
      <c r="AZ77" s="232">
        <v>1</v>
      </c>
      <c r="BA77" s="232">
        <f>IF(AZ77=1,G77,0)</f>
        <v>0</v>
      </c>
      <c r="BB77" s="232">
        <f>IF(AZ77=2,G77,0)</f>
        <v>0</v>
      </c>
      <c r="BC77" s="232">
        <f>IF(AZ77=3,G77,0)</f>
        <v>0</v>
      </c>
      <c r="BD77" s="232">
        <f>IF(AZ77=4,G77,0)</f>
        <v>0</v>
      </c>
      <c r="BE77" s="232">
        <f>IF(AZ77=5,G77,0)</f>
        <v>0</v>
      </c>
      <c r="CA77" s="259">
        <v>1</v>
      </c>
      <c r="CB77" s="259">
        <v>1</v>
      </c>
    </row>
    <row r="78" spans="1:80" x14ac:dyDescent="0.25">
      <c r="A78" s="268"/>
      <c r="B78" s="272"/>
      <c r="C78" s="334" t="s">
        <v>301</v>
      </c>
      <c r="D78" s="335"/>
      <c r="E78" s="273">
        <v>2.47E-2</v>
      </c>
      <c r="F78" s="274"/>
      <c r="G78" s="275"/>
      <c r="H78" s="276"/>
      <c r="I78" s="270"/>
      <c r="J78" s="277"/>
      <c r="K78" s="270"/>
      <c r="M78" s="271" t="s">
        <v>301</v>
      </c>
      <c r="O78" s="259"/>
    </row>
    <row r="79" spans="1:80" x14ac:dyDescent="0.25">
      <c r="A79" s="268"/>
      <c r="B79" s="272"/>
      <c r="C79" s="334" t="s">
        <v>302</v>
      </c>
      <c r="D79" s="335"/>
      <c r="E79" s="273">
        <v>9.9000000000000008E-3</v>
      </c>
      <c r="F79" s="274"/>
      <c r="G79" s="275"/>
      <c r="H79" s="276"/>
      <c r="I79" s="270"/>
      <c r="J79" s="277"/>
      <c r="K79" s="270"/>
      <c r="M79" s="271" t="s">
        <v>302</v>
      </c>
      <c r="O79" s="259"/>
    </row>
    <row r="80" spans="1:80" x14ac:dyDescent="0.25">
      <c r="A80" s="268"/>
      <c r="B80" s="272"/>
      <c r="C80" s="334" t="s">
        <v>303</v>
      </c>
      <c r="D80" s="335"/>
      <c r="E80" s="273">
        <v>1.4999999999999999E-2</v>
      </c>
      <c r="F80" s="274"/>
      <c r="G80" s="275"/>
      <c r="H80" s="276"/>
      <c r="I80" s="270"/>
      <c r="J80" s="277"/>
      <c r="K80" s="270"/>
      <c r="M80" s="271" t="s">
        <v>303</v>
      </c>
      <c r="O80" s="259"/>
    </row>
    <row r="81" spans="1:80" x14ac:dyDescent="0.25">
      <c r="A81" s="278"/>
      <c r="B81" s="279" t="s">
        <v>102</v>
      </c>
      <c r="C81" s="280" t="s">
        <v>288</v>
      </c>
      <c r="D81" s="281"/>
      <c r="E81" s="282"/>
      <c r="F81" s="283"/>
      <c r="G81" s="284">
        <f>SUM(G69:G80)</f>
        <v>0</v>
      </c>
      <c r="H81" s="285"/>
      <c r="I81" s="286">
        <f>SUM(I69:I80)</f>
        <v>1.6347998099999999</v>
      </c>
      <c r="J81" s="285"/>
      <c r="K81" s="286">
        <f>SUM(K69:K80)</f>
        <v>0</v>
      </c>
      <c r="O81" s="259">
        <v>4</v>
      </c>
      <c r="BA81" s="287">
        <f>SUM(BA69:BA80)</f>
        <v>0</v>
      </c>
      <c r="BB81" s="287">
        <f>SUM(BB69:BB80)</f>
        <v>0</v>
      </c>
      <c r="BC81" s="287">
        <f>SUM(BC69:BC80)</f>
        <v>0</v>
      </c>
      <c r="BD81" s="287">
        <f>SUM(BD69:BD80)</f>
        <v>0</v>
      </c>
      <c r="BE81" s="287">
        <f>SUM(BE69:BE80)</f>
        <v>0</v>
      </c>
    </row>
    <row r="82" spans="1:80" x14ac:dyDescent="0.25">
      <c r="A82" s="249" t="s">
        <v>100</v>
      </c>
      <c r="B82" s="250" t="s">
        <v>304</v>
      </c>
      <c r="C82" s="251" t="s">
        <v>305</v>
      </c>
      <c r="D82" s="252"/>
      <c r="E82" s="253"/>
      <c r="F82" s="253"/>
      <c r="G82" s="254"/>
      <c r="H82" s="255"/>
      <c r="I82" s="256"/>
      <c r="J82" s="257"/>
      <c r="K82" s="258"/>
      <c r="O82" s="259">
        <v>1</v>
      </c>
    </row>
    <row r="83" spans="1:80" x14ac:dyDescent="0.25">
      <c r="A83" s="260">
        <v>28</v>
      </c>
      <c r="B83" s="261" t="s">
        <v>307</v>
      </c>
      <c r="C83" s="262" t="s">
        <v>308</v>
      </c>
      <c r="D83" s="263" t="s">
        <v>151</v>
      </c>
      <c r="E83" s="264">
        <v>4.0599999999999996</v>
      </c>
      <c r="F83" s="264">
        <v>0</v>
      </c>
      <c r="G83" s="265">
        <f>E83*F83</f>
        <v>0</v>
      </c>
      <c r="H83" s="266">
        <v>3.1086100000000001</v>
      </c>
      <c r="I83" s="267">
        <f>E83*H83</f>
        <v>12.6209566</v>
      </c>
      <c r="J83" s="266">
        <v>0</v>
      </c>
      <c r="K83" s="267">
        <f>E83*J83</f>
        <v>0</v>
      </c>
      <c r="O83" s="259">
        <v>2</v>
      </c>
      <c r="AA83" s="232">
        <v>1</v>
      </c>
      <c r="AB83" s="232">
        <v>1</v>
      </c>
      <c r="AC83" s="232">
        <v>1</v>
      </c>
      <c r="AZ83" s="232">
        <v>1</v>
      </c>
      <c r="BA83" s="232">
        <f>IF(AZ83=1,G83,0)</f>
        <v>0</v>
      </c>
      <c r="BB83" s="232">
        <f>IF(AZ83=2,G83,0)</f>
        <v>0</v>
      </c>
      <c r="BC83" s="232">
        <f>IF(AZ83=3,G83,0)</f>
        <v>0</v>
      </c>
      <c r="BD83" s="232">
        <f>IF(AZ83=4,G83,0)</f>
        <v>0</v>
      </c>
      <c r="BE83" s="232">
        <f>IF(AZ83=5,G83,0)</f>
        <v>0</v>
      </c>
      <c r="CA83" s="259">
        <v>1</v>
      </c>
      <c r="CB83" s="259">
        <v>1</v>
      </c>
    </row>
    <row r="84" spans="1:80" x14ac:dyDescent="0.25">
      <c r="A84" s="268"/>
      <c r="B84" s="272"/>
      <c r="C84" s="334" t="s">
        <v>309</v>
      </c>
      <c r="D84" s="335"/>
      <c r="E84" s="273">
        <v>4.0599999999999996</v>
      </c>
      <c r="F84" s="274"/>
      <c r="G84" s="275"/>
      <c r="H84" s="276"/>
      <c r="I84" s="270"/>
      <c r="J84" s="277"/>
      <c r="K84" s="270"/>
      <c r="M84" s="271" t="s">
        <v>309</v>
      </c>
      <c r="O84" s="259"/>
    </row>
    <row r="85" spans="1:80" x14ac:dyDescent="0.25">
      <c r="A85" s="260">
        <v>29</v>
      </c>
      <c r="B85" s="261" t="s">
        <v>310</v>
      </c>
      <c r="C85" s="262" t="s">
        <v>311</v>
      </c>
      <c r="D85" s="263" t="s">
        <v>151</v>
      </c>
      <c r="E85" s="264">
        <v>12.278600000000001</v>
      </c>
      <c r="F85" s="264">
        <v>0</v>
      </c>
      <c r="G85" s="265">
        <f>E85*F85</f>
        <v>0</v>
      </c>
      <c r="H85" s="266">
        <v>2.8233600000000001</v>
      </c>
      <c r="I85" s="267">
        <f>E85*H85</f>
        <v>34.666908096</v>
      </c>
      <c r="J85" s="266">
        <v>0</v>
      </c>
      <c r="K85" s="267">
        <f>E85*J85</f>
        <v>0</v>
      </c>
      <c r="O85" s="259">
        <v>2</v>
      </c>
      <c r="AA85" s="232">
        <v>1</v>
      </c>
      <c r="AB85" s="232">
        <v>1</v>
      </c>
      <c r="AC85" s="232">
        <v>1</v>
      </c>
      <c r="AZ85" s="232">
        <v>1</v>
      </c>
      <c r="BA85" s="232">
        <f>IF(AZ85=1,G85,0)</f>
        <v>0</v>
      </c>
      <c r="BB85" s="232">
        <f>IF(AZ85=2,G85,0)</f>
        <v>0</v>
      </c>
      <c r="BC85" s="232">
        <f>IF(AZ85=3,G85,0)</f>
        <v>0</v>
      </c>
      <c r="BD85" s="232">
        <f>IF(AZ85=4,G85,0)</f>
        <v>0</v>
      </c>
      <c r="BE85" s="232">
        <f>IF(AZ85=5,G85,0)</f>
        <v>0</v>
      </c>
      <c r="CA85" s="259">
        <v>1</v>
      </c>
      <c r="CB85" s="259">
        <v>1</v>
      </c>
    </row>
    <row r="86" spans="1:80" x14ac:dyDescent="0.25">
      <c r="A86" s="268"/>
      <c r="B86" s="272"/>
      <c r="C86" s="334" t="s">
        <v>312</v>
      </c>
      <c r="D86" s="335"/>
      <c r="E86" s="273">
        <v>9.4559999999999995</v>
      </c>
      <c r="F86" s="274"/>
      <c r="G86" s="275"/>
      <c r="H86" s="276"/>
      <c r="I86" s="270"/>
      <c r="J86" s="277"/>
      <c r="K86" s="270"/>
      <c r="M86" s="271" t="s">
        <v>312</v>
      </c>
      <c r="O86" s="259"/>
    </row>
    <row r="87" spans="1:80" x14ac:dyDescent="0.25">
      <c r="A87" s="268"/>
      <c r="B87" s="272"/>
      <c r="C87" s="334" t="s">
        <v>313</v>
      </c>
      <c r="D87" s="335"/>
      <c r="E87" s="273">
        <v>0.8226</v>
      </c>
      <c r="F87" s="274"/>
      <c r="G87" s="275"/>
      <c r="H87" s="276"/>
      <c r="I87" s="270"/>
      <c r="J87" s="277"/>
      <c r="K87" s="270"/>
      <c r="M87" s="271" t="s">
        <v>313</v>
      </c>
      <c r="O87" s="259"/>
    </row>
    <row r="88" spans="1:80" x14ac:dyDescent="0.25">
      <c r="A88" s="268"/>
      <c r="B88" s="272"/>
      <c r="C88" s="334" t="s">
        <v>314</v>
      </c>
      <c r="D88" s="335"/>
      <c r="E88" s="273">
        <v>2</v>
      </c>
      <c r="F88" s="274"/>
      <c r="G88" s="275"/>
      <c r="H88" s="276"/>
      <c r="I88" s="270"/>
      <c r="J88" s="277"/>
      <c r="K88" s="270"/>
      <c r="M88" s="271" t="s">
        <v>314</v>
      </c>
      <c r="O88" s="259"/>
    </row>
    <row r="89" spans="1:80" x14ac:dyDescent="0.25">
      <c r="A89" s="260">
        <v>30</v>
      </c>
      <c r="B89" s="261" t="s">
        <v>315</v>
      </c>
      <c r="C89" s="262" t="s">
        <v>316</v>
      </c>
      <c r="D89" s="263" t="s">
        <v>186</v>
      </c>
      <c r="E89" s="264">
        <v>53.627600000000001</v>
      </c>
      <c r="F89" s="264">
        <v>0</v>
      </c>
      <c r="G89" s="265">
        <f>E89*F89</f>
        <v>0</v>
      </c>
      <c r="H89" s="266">
        <v>1.4449999999999999E-2</v>
      </c>
      <c r="I89" s="267">
        <f>E89*H89</f>
        <v>0.77491882000000001</v>
      </c>
      <c r="J89" s="266">
        <v>0</v>
      </c>
      <c r="K89" s="267">
        <f>E89*J89</f>
        <v>0</v>
      </c>
      <c r="O89" s="259">
        <v>2</v>
      </c>
      <c r="AA89" s="232">
        <v>1</v>
      </c>
      <c r="AB89" s="232">
        <v>1</v>
      </c>
      <c r="AC89" s="232">
        <v>1</v>
      </c>
      <c r="AZ89" s="232">
        <v>1</v>
      </c>
      <c r="BA89" s="232">
        <f>IF(AZ89=1,G89,0)</f>
        <v>0</v>
      </c>
      <c r="BB89" s="232">
        <f>IF(AZ89=2,G89,0)</f>
        <v>0</v>
      </c>
      <c r="BC89" s="232">
        <f>IF(AZ89=3,G89,0)</f>
        <v>0</v>
      </c>
      <c r="BD89" s="232">
        <f>IF(AZ89=4,G89,0)</f>
        <v>0</v>
      </c>
      <c r="BE89" s="232">
        <f>IF(AZ89=5,G89,0)</f>
        <v>0</v>
      </c>
      <c r="CA89" s="259">
        <v>1</v>
      </c>
      <c r="CB89" s="259">
        <v>1</v>
      </c>
    </row>
    <row r="90" spans="1:80" x14ac:dyDescent="0.25">
      <c r="A90" s="268"/>
      <c r="B90" s="272"/>
      <c r="C90" s="334" t="s">
        <v>317</v>
      </c>
      <c r="D90" s="335"/>
      <c r="E90" s="273">
        <v>39.423999999999999</v>
      </c>
      <c r="F90" s="274"/>
      <c r="G90" s="275"/>
      <c r="H90" s="276"/>
      <c r="I90" s="270"/>
      <c r="J90" s="277"/>
      <c r="K90" s="270"/>
      <c r="M90" s="271" t="s">
        <v>317</v>
      </c>
      <c r="O90" s="259"/>
    </row>
    <row r="91" spans="1:80" x14ac:dyDescent="0.25">
      <c r="A91" s="268"/>
      <c r="B91" s="272"/>
      <c r="C91" s="334" t="s">
        <v>318</v>
      </c>
      <c r="D91" s="335"/>
      <c r="E91" s="273">
        <v>4.2035999999999998</v>
      </c>
      <c r="F91" s="274"/>
      <c r="G91" s="275"/>
      <c r="H91" s="276"/>
      <c r="I91" s="270"/>
      <c r="J91" s="277"/>
      <c r="K91" s="270"/>
      <c r="M91" s="271" t="s">
        <v>318</v>
      </c>
      <c r="O91" s="259"/>
    </row>
    <row r="92" spans="1:80" x14ac:dyDescent="0.25">
      <c r="A92" s="268"/>
      <c r="B92" s="272"/>
      <c r="C92" s="334" t="s">
        <v>319</v>
      </c>
      <c r="D92" s="335"/>
      <c r="E92" s="273">
        <v>10</v>
      </c>
      <c r="F92" s="274"/>
      <c r="G92" s="275"/>
      <c r="H92" s="276"/>
      <c r="I92" s="270"/>
      <c r="J92" s="277"/>
      <c r="K92" s="270"/>
      <c r="M92" s="271" t="s">
        <v>319</v>
      </c>
      <c r="O92" s="259"/>
    </row>
    <row r="93" spans="1:80" x14ac:dyDescent="0.25">
      <c r="A93" s="260">
        <v>31</v>
      </c>
      <c r="B93" s="261" t="s">
        <v>320</v>
      </c>
      <c r="C93" s="262" t="s">
        <v>321</v>
      </c>
      <c r="D93" s="263" t="s">
        <v>186</v>
      </c>
      <c r="E93" s="264">
        <v>53.62</v>
      </c>
      <c r="F93" s="264">
        <v>0</v>
      </c>
      <c r="G93" s="265">
        <f>E93*F93</f>
        <v>0</v>
      </c>
      <c r="H93" s="266">
        <v>1E-3</v>
      </c>
      <c r="I93" s="267">
        <f>E93*H93</f>
        <v>5.3620000000000001E-2</v>
      </c>
      <c r="J93" s="266">
        <v>0</v>
      </c>
      <c r="K93" s="267">
        <f>E93*J93</f>
        <v>0</v>
      </c>
      <c r="O93" s="259">
        <v>2</v>
      </c>
      <c r="AA93" s="232">
        <v>1</v>
      </c>
      <c r="AB93" s="232">
        <v>1</v>
      </c>
      <c r="AC93" s="232">
        <v>1</v>
      </c>
      <c r="AZ93" s="232">
        <v>1</v>
      </c>
      <c r="BA93" s="232">
        <f>IF(AZ93=1,G93,0)</f>
        <v>0</v>
      </c>
      <c r="BB93" s="232">
        <f>IF(AZ93=2,G93,0)</f>
        <v>0</v>
      </c>
      <c r="BC93" s="232">
        <f>IF(AZ93=3,G93,0)</f>
        <v>0</v>
      </c>
      <c r="BD93" s="232">
        <f>IF(AZ93=4,G93,0)</f>
        <v>0</v>
      </c>
      <c r="BE93" s="232">
        <f>IF(AZ93=5,G93,0)</f>
        <v>0</v>
      </c>
      <c r="CA93" s="259">
        <v>1</v>
      </c>
      <c r="CB93" s="259">
        <v>1</v>
      </c>
    </row>
    <row r="94" spans="1:80" x14ac:dyDescent="0.25">
      <c r="A94" s="260">
        <v>32</v>
      </c>
      <c r="B94" s="261" t="s">
        <v>322</v>
      </c>
      <c r="C94" s="262" t="s">
        <v>323</v>
      </c>
      <c r="D94" s="263" t="s">
        <v>195</v>
      </c>
      <c r="E94" s="264">
        <v>1.2709999999999999</v>
      </c>
      <c r="F94" s="264">
        <v>0</v>
      </c>
      <c r="G94" s="265">
        <f>E94*F94</f>
        <v>0</v>
      </c>
      <c r="H94" s="266">
        <v>1.03</v>
      </c>
      <c r="I94" s="267">
        <f>E94*H94</f>
        <v>1.3091299999999999</v>
      </c>
      <c r="J94" s="266">
        <v>0</v>
      </c>
      <c r="K94" s="267">
        <f>E94*J94</f>
        <v>0</v>
      </c>
      <c r="O94" s="259">
        <v>2</v>
      </c>
      <c r="AA94" s="232">
        <v>1</v>
      </c>
      <c r="AB94" s="232">
        <v>1</v>
      </c>
      <c r="AC94" s="232">
        <v>1</v>
      </c>
      <c r="AZ94" s="232">
        <v>1</v>
      </c>
      <c r="BA94" s="232">
        <f>IF(AZ94=1,G94,0)</f>
        <v>0</v>
      </c>
      <c r="BB94" s="232">
        <f>IF(AZ94=2,G94,0)</f>
        <v>0</v>
      </c>
      <c r="BC94" s="232">
        <f>IF(AZ94=3,G94,0)</f>
        <v>0</v>
      </c>
      <c r="BD94" s="232">
        <f>IF(AZ94=4,G94,0)</f>
        <v>0</v>
      </c>
      <c r="BE94" s="232">
        <f>IF(AZ94=5,G94,0)</f>
        <v>0</v>
      </c>
      <c r="CA94" s="259">
        <v>1</v>
      </c>
      <c r="CB94" s="259">
        <v>1</v>
      </c>
    </row>
    <row r="95" spans="1:80" x14ac:dyDescent="0.25">
      <c r="A95" s="268"/>
      <c r="B95" s="272"/>
      <c r="C95" s="334" t="s">
        <v>324</v>
      </c>
      <c r="D95" s="335"/>
      <c r="E95" s="273">
        <v>0.47189999999999999</v>
      </c>
      <c r="F95" s="274">
        <v>0</v>
      </c>
      <c r="G95" s="275"/>
      <c r="H95" s="276"/>
      <c r="I95" s="270"/>
      <c r="J95" s="277"/>
      <c r="K95" s="270"/>
      <c r="M95" s="271" t="s">
        <v>324</v>
      </c>
      <c r="O95" s="259"/>
    </row>
    <row r="96" spans="1:80" x14ac:dyDescent="0.25">
      <c r="A96" s="268"/>
      <c r="B96" s="272"/>
      <c r="C96" s="334" t="s">
        <v>325</v>
      </c>
      <c r="D96" s="335"/>
      <c r="E96" s="273">
        <v>0.54910000000000003</v>
      </c>
      <c r="F96" s="274"/>
      <c r="G96" s="275"/>
      <c r="H96" s="276"/>
      <c r="I96" s="270"/>
      <c r="J96" s="277"/>
      <c r="K96" s="270"/>
      <c r="M96" s="271" t="s">
        <v>325</v>
      </c>
      <c r="O96" s="259"/>
    </row>
    <row r="97" spans="1:80" x14ac:dyDescent="0.25">
      <c r="A97" s="268"/>
      <c r="B97" s="272"/>
      <c r="C97" s="334" t="s">
        <v>326</v>
      </c>
      <c r="D97" s="335"/>
      <c r="E97" s="273">
        <v>0.25</v>
      </c>
      <c r="F97" s="274"/>
      <c r="G97" s="275"/>
      <c r="H97" s="276"/>
      <c r="I97" s="270"/>
      <c r="J97" s="277"/>
      <c r="K97" s="270"/>
      <c r="M97" s="271" t="s">
        <v>326</v>
      </c>
      <c r="O97" s="259"/>
    </row>
    <row r="98" spans="1:80" x14ac:dyDescent="0.25">
      <c r="A98" s="278"/>
      <c r="B98" s="279" t="s">
        <v>102</v>
      </c>
      <c r="C98" s="280" t="s">
        <v>306</v>
      </c>
      <c r="D98" s="281"/>
      <c r="E98" s="282"/>
      <c r="F98" s="283"/>
      <c r="G98" s="284">
        <f>SUM(G82:G97)</f>
        <v>0</v>
      </c>
      <c r="H98" s="285"/>
      <c r="I98" s="286">
        <f>SUM(I82:I97)</f>
        <v>49.425533516000009</v>
      </c>
      <c r="J98" s="285"/>
      <c r="K98" s="286">
        <f>SUM(K82:K97)</f>
        <v>0</v>
      </c>
      <c r="O98" s="259">
        <v>4</v>
      </c>
      <c r="BA98" s="287">
        <f>SUM(BA82:BA97)</f>
        <v>0</v>
      </c>
      <c r="BB98" s="287">
        <f>SUM(BB82:BB97)</f>
        <v>0</v>
      </c>
      <c r="BC98" s="287">
        <f>SUM(BC82:BC97)</f>
        <v>0</v>
      </c>
      <c r="BD98" s="287">
        <f>SUM(BD82:BD97)</f>
        <v>0</v>
      </c>
      <c r="BE98" s="287">
        <f>SUM(BE82:BE97)</f>
        <v>0</v>
      </c>
    </row>
    <row r="99" spans="1:80" x14ac:dyDescent="0.25">
      <c r="A99" s="249" t="s">
        <v>100</v>
      </c>
      <c r="B99" s="250" t="s">
        <v>327</v>
      </c>
      <c r="C99" s="251" t="s">
        <v>328</v>
      </c>
      <c r="D99" s="252"/>
      <c r="E99" s="253"/>
      <c r="F99" s="253"/>
      <c r="G99" s="254"/>
      <c r="H99" s="255"/>
      <c r="I99" s="256"/>
      <c r="J99" s="257"/>
      <c r="K99" s="258"/>
      <c r="O99" s="259">
        <v>1</v>
      </c>
    </row>
    <row r="100" spans="1:80" ht="20.399999999999999" x14ac:dyDescent="0.25">
      <c r="A100" s="260">
        <v>33</v>
      </c>
      <c r="B100" s="261" t="s">
        <v>330</v>
      </c>
      <c r="C100" s="262" t="s">
        <v>331</v>
      </c>
      <c r="D100" s="263" t="s">
        <v>101</v>
      </c>
      <c r="E100" s="264">
        <v>1</v>
      </c>
      <c r="F100" s="264">
        <v>0</v>
      </c>
      <c r="G100" s="265">
        <f>E100*F100</f>
        <v>0</v>
      </c>
      <c r="H100" s="266">
        <v>1</v>
      </c>
      <c r="I100" s="267">
        <f>E100*H100</f>
        <v>1</v>
      </c>
      <c r="J100" s="266"/>
      <c r="K100" s="267">
        <f>E100*J100</f>
        <v>0</v>
      </c>
      <c r="O100" s="259">
        <v>2</v>
      </c>
      <c r="AA100" s="232">
        <v>12</v>
      </c>
      <c r="AB100" s="232">
        <v>0</v>
      </c>
      <c r="AC100" s="232">
        <v>58</v>
      </c>
      <c r="AZ100" s="232">
        <v>1</v>
      </c>
      <c r="BA100" s="232">
        <f>IF(AZ100=1,G100,0)</f>
        <v>0</v>
      </c>
      <c r="BB100" s="232">
        <f>IF(AZ100=2,G100,0)</f>
        <v>0</v>
      </c>
      <c r="BC100" s="232">
        <f>IF(AZ100=3,G100,0)</f>
        <v>0</v>
      </c>
      <c r="BD100" s="232">
        <f>IF(AZ100=4,G100,0)</f>
        <v>0</v>
      </c>
      <c r="BE100" s="232">
        <f>IF(AZ100=5,G100,0)</f>
        <v>0</v>
      </c>
      <c r="CA100" s="259">
        <v>12</v>
      </c>
      <c r="CB100" s="259">
        <v>0</v>
      </c>
    </row>
    <row r="101" spans="1:80" x14ac:dyDescent="0.25">
      <c r="A101" s="278"/>
      <c r="B101" s="279" t="s">
        <v>102</v>
      </c>
      <c r="C101" s="280" t="s">
        <v>329</v>
      </c>
      <c r="D101" s="281"/>
      <c r="E101" s="282"/>
      <c r="F101" s="283"/>
      <c r="G101" s="284">
        <f>SUM(G99:G100)</f>
        <v>0</v>
      </c>
      <c r="H101" s="285"/>
      <c r="I101" s="286">
        <f>SUM(I99:I100)</f>
        <v>1</v>
      </c>
      <c r="J101" s="285"/>
      <c r="K101" s="286">
        <f>SUM(K99:K100)</f>
        <v>0</v>
      </c>
      <c r="O101" s="259">
        <v>4</v>
      </c>
      <c r="BA101" s="287">
        <f>SUM(BA99:BA100)</f>
        <v>0</v>
      </c>
      <c r="BB101" s="287">
        <f>SUM(BB99:BB100)</f>
        <v>0</v>
      </c>
      <c r="BC101" s="287">
        <f>SUM(BC99:BC100)</f>
        <v>0</v>
      </c>
      <c r="BD101" s="287">
        <f>SUM(BD99:BD100)</f>
        <v>0</v>
      </c>
      <c r="BE101" s="287">
        <f>SUM(BE99:BE100)</f>
        <v>0</v>
      </c>
    </row>
    <row r="102" spans="1:80" x14ac:dyDescent="0.25">
      <c r="A102" s="249" t="s">
        <v>100</v>
      </c>
      <c r="B102" s="250" t="s">
        <v>332</v>
      </c>
      <c r="C102" s="251" t="s">
        <v>333</v>
      </c>
      <c r="D102" s="252"/>
      <c r="E102" s="253"/>
      <c r="F102" s="253"/>
      <c r="G102" s="254"/>
      <c r="H102" s="255"/>
      <c r="I102" s="256"/>
      <c r="J102" s="257"/>
      <c r="K102" s="258"/>
      <c r="O102" s="259">
        <v>1</v>
      </c>
    </row>
    <row r="103" spans="1:80" x14ac:dyDescent="0.25">
      <c r="A103" s="260">
        <v>34</v>
      </c>
      <c r="B103" s="261" t="s">
        <v>335</v>
      </c>
      <c r="C103" s="262" t="s">
        <v>336</v>
      </c>
      <c r="D103" s="263" t="s">
        <v>151</v>
      </c>
      <c r="E103" s="264">
        <v>41</v>
      </c>
      <c r="F103" s="264">
        <v>0</v>
      </c>
      <c r="G103" s="265">
        <f>E103*F103</f>
        <v>0</v>
      </c>
      <c r="H103" s="266">
        <v>2.1215999999999999</v>
      </c>
      <c r="I103" s="267">
        <f>E103*H103</f>
        <v>86.985599999999991</v>
      </c>
      <c r="J103" s="266">
        <v>0</v>
      </c>
      <c r="K103" s="267">
        <f>E103*J103</f>
        <v>0</v>
      </c>
      <c r="O103" s="259">
        <v>2</v>
      </c>
      <c r="AA103" s="232">
        <v>1</v>
      </c>
      <c r="AB103" s="232">
        <v>1</v>
      </c>
      <c r="AC103" s="232">
        <v>1</v>
      </c>
      <c r="AZ103" s="232">
        <v>1</v>
      </c>
      <c r="BA103" s="232">
        <f>IF(AZ103=1,G103,0)</f>
        <v>0</v>
      </c>
      <c r="BB103" s="232">
        <f>IF(AZ103=2,G103,0)</f>
        <v>0</v>
      </c>
      <c r="BC103" s="232">
        <f>IF(AZ103=3,G103,0)</f>
        <v>0</v>
      </c>
      <c r="BD103" s="232">
        <f>IF(AZ103=4,G103,0)</f>
        <v>0</v>
      </c>
      <c r="BE103" s="232">
        <f>IF(AZ103=5,G103,0)</f>
        <v>0</v>
      </c>
      <c r="CA103" s="259">
        <v>1</v>
      </c>
      <c r="CB103" s="259">
        <v>1</v>
      </c>
    </row>
    <row r="104" spans="1:80" x14ac:dyDescent="0.25">
      <c r="A104" s="268"/>
      <c r="B104" s="272"/>
      <c r="C104" s="334" t="s">
        <v>337</v>
      </c>
      <c r="D104" s="335"/>
      <c r="E104" s="273">
        <v>41</v>
      </c>
      <c r="F104" s="274"/>
      <c r="G104" s="275"/>
      <c r="H104" s="276"/>
      <c r="I104" s="270"/>
      <c r="J104" s="277"/>
      <c r="K104" s="270"/>
      <c r="M104" s="271" t="s">
        <v>337</v>
      </c>
      <c r="O104" s="259"/>
    </row>
    <row r="105" spans="1:80" x14ac:dyDescent="0.25">
      <c r="A105" s="260">
        <v>35</v>
      </c>
      <c r="B105" s="261" t="s">
        <v>338</v>
      </c>
      <c r="C105" s="262" t="s">
        <v>339</v>
      </c>
      <c r="D105" s="263" t="s">
        <v>186</v>
      </c>
      <c r="E105" s="264">
        <v>61.5</v>
      </c>
      <c r="F105" s="264">
        <v>0</v>
      </c>
      <c r="G105" s="265">
        <f>E105*F105</f>
        <v>0</v>
      </c>
      <c r="H105" s="266">
        <v>0</v>
      </c>
      <c r="I105" s="267">
        <f>E105*H105</f>
        <v>0</v>
      </c>
      <c r="J105" s="266">
        <v>0</v>
      </c>
      <c r="K105" s="267">
        <f>E105*J105</f>
        <v>0</v>
      </c>
      <c r="O105" s="259">
        <v>2</v>
      </c>
      <c r="AA105" s="232">
        <v>1</v>
      </c>
      <c r="AB105" s="232">
        <v>1</v>
      </c>
      <c r="AC105" s="232">
        <v>1</v>
      </c>
      <c r="AZ105" s="232">
        <v>1</v>
      </c>
      <c r="BA105" s="232">
        <f>IF(AZ105=1,G105,0)</f>
        <v>0</v>
      </c>
      <c r="BB105" s="232">
        <f>IF(AZ105=2,G105,0)</f>
        <v>0</v>
      </c>
      <c r="BC105" s="232">
        <f>IF(AZ105=3,G105,0)</f>
        <v>0</v>
      </c>
      <c r="BD105" s="232">
        <f>IF(AZ105=4,G105,0)</f>
        <v>0</v>
      </c>
      <c r="BE105" s="232">
        <f>IF(AZ105=5,G105,0)</f>
        <v>0</v>
      </c>
      <c r="CA105" s="259">
        <v>1</v>
      </c>
      <c r="CB105" s="259">
        <v>1</v>
      </c>
    </row>
    <row r="106" spans="1:80" x14ac:dyDescent="0.25">
      <c r="A106" s="268"/>
      <c r="B106" s="272"/>
      <c r="C106" s="334" t="s">
        <v>340</v>
      </c>
      <c r="D106" s="335"/>
      <c r="E106" s="273">
        <v>61.5</v>
      </c>
      <c r="F106" s="274"/>
      <c r="G106" s="275"/>
      <c r="H106" s="276"/>
      <c r="I106" s="270"/>
      <c r="J106" s="277"/>
      <c r="K106" s="270"/>
      <c r="M106" s="271" t="s">
        <v>340</v>
      </c>
      <c r="O106" s="259"/>
    </row>
    <row r="107" spans="1:80" x14ac:dyDescent="0.25">
      <c r="A107" s="260">
        <v>36</v>
      </c>
      <c r="B107" s="261" t="s">
        <v>341</v>
      </c>
      <c r="C107" s="262" t="s">
        <v>342</v>
      </c>
      <c r="D107" s="263" t="s">
        <v>151</v>
      </c>
      <c r="E107" s="264">
        <v>6</v>
      </c>
      <c r="F107" s="264">
        <v>0</v>
      </c>
      <c r="G107" s="265">
        <f>E107*F107</f>
        <v>0</v>
      </c>
      <c r="H107" s="266">
        <v>2.16</v>
      </c>
      <c r="I107" s="267">
        <f>E107*H107</f>
        <v>12.96</v>
      </c>
      <c r="J107" s="266">
        <v>0</v>
      </c>
      <c r="K107" s="267">
        <f>E107*J107</f>
        <v>0</v>
      </c>
      <c r="O107" s="259">
        <v>2</v>
      </c>
      <c r="AA107" s="232">
        <v>1</v>
      </c>
      <c r="AB107" s="232">
        <v>1</v>
      </c>
      <c r="AC107" s="232">
        <v>1</v>
      </c>
      <c r="AZ107" s="232">
        <v>1</v>
      </c>
      <c r="BA107" s="232">
        <f>IF(AZ107=1,G107,0)</f>
        <v>0</v>
      </c>
      <c r="BB107" s="232">
        <f>IF(AZ107=2,G107,0)</f>
        <v>0</v>
      </c>
      <c r="BC107" s="232">
        <f>IF(AZ107=3,G107,0)</f>
        <v>0</v>
      </c>
      <c r="BD107" s="232">
        <f>IF(AZ107=4,G107,0)</f>
        <v>0</v>
      </c>
      <c r="BE107" s="232">
        <f>IF(AZ107=5,G107,0)</f>
        <v>0</v>
      </c>
      <c r="CA107" s="259">
        <v>1</v>
      </c>
      <c r="CB107" s="259">
        <v>1</v>
      </c>
    </row>
    <row r="108" spans="1:80" x14ac:dyDescent="0.25">
      <c r="A108" s="268"/>
      <c r="B108" s="272"/>
      <c r="C108" s="334" t="s">
        <v>343</v>
      </c>
      <c r="D108" s="335"/>
      <c r="E108" s="273">
        <v>6</v>
      </c>
      <c r="F108" s="274"/>
      <c r="G108" s="275"/>
      <c r="H108" s="276"/>
      <c r="I108" s="270"/>
      <c r="J108" s="277"/>
      <c r="K108" s="270"/>
      <c r="M108" s="271" t="s">
        <v>343</v>
      </c>
      <c r="O108" s="259"/>
    </row>
    <row r="109" spans="1:80" x14ac:dyDescent="0.25">
      <c r="A109" s="260">
        <v>37</v>
      </c>
      <c r="B109" s="261" t="s">
        <v>344</v>
      </c>
      <c r="C109" s="262" t="s">
        <v>345</v>
      </c>
      <c r="D109" s="263" t="s">
        <v>186</v>
      </c>
      <c r="E109" s="264">
        <v>48</v>
      </c>
      <c r="F109" s="264">
        <v>0</v>
      </c>
      <c r="G109" s="265">
        <f>E109*F109</f>
        <v>0</v>
      </c>
      <c r="H109" s="266">
        <v>1.0445500000000001</v>
      </c>
      <c r="I109" s="267">
        <f>E109*H109</f>
        <v>50.138400000000004</v>
      </c>
      <c r="J109" s="266">
        <v>0</v>
      </c>
      <c r="K109" s="267">
        <f>E109*J109</f>
        <v>0</v>
      </c>
      <c r="O109" s="259">
        <v>2</v>
      </c>
      <c r="AA109" s="232">
        <v>1</v>
      </c>
      <c r="AB109" s="232">
        <v>1</v>
      </c>
      <c r="AC109" s="232">
        <v>1</v>
      </c>
      <c r="AZ109" s="232">
        <v>1</v>
      </c>
      <c r="BA109" s="232">
        <f>IF(AZ109=1,G109,0)</f>
        <v>0</v>
      </c>
      <c r="BB109" s="232">
        <f>IF(AZ109=2,G109,0)</f>
        <v>0</v>
      </c>
      <c r="BC109" s="232">
        <f>IF(AZ109=3,G109,0)</f>
        <v>0</v>
      </c>
      <c r="BD109" s="232">
        <f>IF(AZ109=4,G109,0)</f>
        <v>0</v>
      </c>
      <c r="BE109" s="232">
        <f>IF(AZ109=5,G109,0)</f>
        <v>0</v>
      </c>
      <c r="CA109" s="259">
        <v>1</v>
      </c>
      <c r="CB109" s="259">
        <v>1</v>
      </c>
    </row>
    <row r="110" spans="1:80" x14ac:dyDescent="0.25">
      <c r="A110" s="268"/>
      <c r="B110" s="272"/>
      <c r="C110" s="334" t="s">
        <v>346</v>
      </c>
      <c r="D110" s="335"/>
      <c r="E110" s="273">
        <v>48</v>
      </c>
      <c r="F110" s="274"/>
      <c r="G110" s="275"/>
      <c r="H110" s="276"/>
      <c r="I110" s="270"/>
      <c r="J110" s="277"/>
      <c r="K110" s="270"/>
      <c r="M110" s="271">
        <v>48</v>
      </c>
      <c r="O110" s="259"/>
    </row>
    <row r="111" spans="1:80" x14ac:dyDescent="0.25">
      <c r="A111" s="278"/>
      <c r="B111" s="279" t="s">
        <v>102</v>
      </c>
      <c r="C111" s="280" t="s">
        <v>334</v>
      </c>
      <c r="D111" s="281"/>
      <c r="E111" s="282"/>
      <c r="F111" s="283"/>
      <c r="G111" s="284">
        <f>SUM(G102:G110)</f>
        <v>0</v>
      </c>
      <c r="H111" s="285"/>
      <c r="I111" s="286">
        <f>SUM(I102:I110)</f>
        <v>150.084</v>
      </c>
      <c r="J111" s="285"/>
      <c r="K111" s="286">
        <f>SUM(K102:K110)</f>
        <v>0</v>
      </c>
      <c r="O111" s="259">
        <v>4</v>
      </c>
      <c r="BA111" s="287">
        <f>SUM(BA102:BA110)</f>
        <v>0</v>
      </c>
      <c r="BB111" s="287">
        <f>SUM(BB102:BB110)</f>
        <v>0</v>
      </c>
      <c r="BC111" s="287">
        <f>SUM(BC102:BC110)</f>
        <v>0</v>
      </c>
      <c r="BD111" s="287">
        <f>SUM(BD102:BD110)</f>
        <v>0</v>
      </c>
      <c r="BE111" s="287">
        <f>SUM(BE102:BE110)</f>
        <v>0</v>
      </c>
    </row>
    <row r="112" spans="1:80" x14ac:dyDescent="0.25">
      <c r="A112" s="249" t="s">
        <v>100</v>
      </c>
      <c r="B112" s="250" t="s">
        <v>347</v>
      </c>
      <c r="C112" s="251" t="s">
        <v>348</v>
      </c>
      <c r="D112" s="252"/>
      <c r="E112" s="253"/>
      <c r="F112" s="253"/>
      <c r="G112" s="254"/>
      <c r="H112" s="255"/>
      <c r="I112" s="256"/>
      <c r="J112" s="257"/>
      <c r="K112" s="258"/>
      <c r="O112" s="259">
        <v>1</v>
      </c>
    </row>
    <row r="113" spans="1:80" x14ac:dyDescent="0.25">
      <c r="A113" s="260">
        <v>38</v>
      </c>
      <c r="B113" s="261" t="s">
        <v>350</v>
      </c>
      <c r="C113" s="262" t="s">
        <v>351</v>
      </c>
      <c r="D113" s="263" t="s">
        <v>186</v>
      </c>
      <c r="E113" s="264">
        <v>143.1</v>
      </c>
      <c r="F113" s="264">
        <v>0</v>
      </c>
      <c r="G113" s="265">
        <f>E113*F113</f>
        <v>0</v>
      </c>
      <c r="H113" s="266">
        <v>0.55125000000000002</v>
      </c>
      <c r="I113" s="267">
        <f>E113*H113</f>
        <v>78.883875000000003</v>
      </c>
      <c r="J113" s="266">
        <v>0</v>
      </c>
      <c r="K113" s="267">
        <f>E113*J113</f>
        <v>0</v>
      </c>
      <c r="O113" s="259">
        <v>2</v>
      </c>
      <c r="AA113" s="232">
        <v>1</v>
      </c>
      <c r="AB113" s="232">
        <v>1</v>
      </c>
      <c r="AC113" s="232">
        <v>1</v>
      </c>
      <c r="AZ113" s="232">
        <v>1</v>
      </c>
      <c r="BA113" s="232">
        <f>IF(AZ113=1,G113,0)</f>
        <v>0</v>
      </c>
      <c r="BB113" s="232">
        <f>IF(AZ113=2,G113,0)</f>
        <v>0</v>
      </c>
      <c r="BC113" s="232">
        <f>IF(AZ113=3,G113,0)</f>
        <v>0</v>
      </c>
      <c r="BD113" s="232">
        <f>IF(AZ113=4,G113,0)</f>
        <v>0</v>
      </c>
      <c r="BE113" s="232">
        <f>IF(AZ113=5,G113,0)</f>
        <v>0</v>
      </c>
      <c r="CA113" s="259">
        <v>1</v>
      </c>
      <c r="CB113" s="259">
        <v>1</v>
      </c>
    </row>
    <row r="114" spans="1:80" x14ac:dyDescent="0.25">
      <c r="A114" s="268"/>
      <c r="B114" s="272"/>
      <c r="C114" s="334" t="s">
        <v>352</v>
      </c>
      <c r="D114" s="335"/>
      <c r="E114" s="273">
        <v>12</v>
      </c>
      <c r="F114" s="274"/>
      <c r="G114" s="275"/>
      <c r="H114" s="276"/>
      <c r="I114" s="270"/>
      <c r="J114" s="277"/>
      <c r="K114" s="270"/>
      <c r="M114" s="271" t="s">
        <v>352</v>
      </c>
      <c r="O114" s="259"/>
    </row>
    <row r="115" spans="1:80" x14ac:dyDescent="0.25">
      <c r="A115" s="268"/>
      <c r="B115" s="272"/>
      <c r="C115" s="334" t="s">
        <v>353</v>
      </c>
      <c r="D115" s="335"/>
      <c r="E115" s="273">
        <v>126</v>
      </c>
      <c r="F115" s="274"/>
      <c r="G115" s="275"/>
      <c r="H115" s="276"/>
      <c r="I115" s="270"/>
      <c r="J115" s="277"/>
      <c r="K115" s="270"/>
      <c r="M115" s="271" t="s">
        <v>353</v>
      </c>
      <c r="O115" s="259"/>
    </row>
    <row r="116" spans="1:80" x14ac:dyDescent="0.25">
      <c r="A116" s="268"/>
      <c r="B116" s="272"/>
      <c r="C116" s="334" t="s">
        <v>354</v>
      </c>
      <c r="D116" s="335"/>
      <c r="E116" s="273">
        <v>5.0999999999999996</v>
      </c>
      <c r="F116" s="274"/>
      <c r="G116" s="275"/>
      <c r="H116" s="276"/>
      <c r="I116" s="270"/>
      <c r="J116" s="277"/>
      <c r="K116" s="270"/>
      <c r="M116" s="271" t="s">
        <v>354</v>
      </c>
      <c r="O116" s="259"/>
    </row>
    <row r="117" spans="1:80" x14ac:dyDescent="0.25">
      <c r="A117" s="278"/>
      <c r="B117" s="279" t="s">
        <v>102</v>
      </c>
      <c r="C117" s="280" t="s">
        <v>349</v>
      </c>
      <c r="D117" s="281"/>
      <c r="E117" s="282"/>
      <c r="F117" s="283"/>
      <c r="G117" s="284">
        <f>SUM(G112:G116)</f>
        <v>0</v>
      </c>
      <c r="H117" s="285"/>
      <c r="I117" s="286">
        <f>SUM(I112:I116)</f>
        <v>78.883875000000003</v>
      </c>
      <c r="J117" s="285"/>
      <c r="K117" s="286">
        <f>SUM(K112:K116)</f>
        <v>0</v>
      </c>
      <c r="O117" s="259">
        <v>4</v>
      </c>
      <c r="BA117" s="287">
        <f>SUM(BA112:BA116)</f>
        <v>0</v>
      </c>
      <c r="BB117" s="287">
        <f>SUM(BB112:BB116)</f>
        <v>0</v>
      </c>
      <c r="BC117" s="287">
        <f>SUM(BC112:BC116)</f>
        <v>0</v>
      </c>
      <c r="BD117" s="287">
        <f>SUM(BD112:BD116)</f>
        <v>0</v>
      </c>
      <c r="BE117" s="287">
        <f>SUM(BE112:BE116)</f>
        <v>0</v>
      </c>
    </row>
    <row r="118" spans="1:80" x14ac:dyDescent="0.25">
      <c r="A118" s="249" t="s">
        <v>100</v>
      </c>
      <c r="B118" s="250" t="s">
        <v>355</v>
      </c>
      <c r="C118" s="251" t="s">
        <v>356</v>
      </c>
      <c r="D118" s="252"/>
      <c r="E118" s="253"/>
      <c r="F118" s="253"/>
      <c r="G118" s="254"/>
      <c r="H118" s="255"/>
      <c r="I118" s="256"/>
      <c r="J118" s="257"/>
      <c r="K118" s="258"/>
      <c r="O118" s="259">
        <v>1</v>
      </c>
    </row>
    <row r="119" spans="1:80" x14ac:dyDescent="0.25">
      <c r="A119" s="260">
        <v>39</v>
      </c>
      <c r="B119" s="261" t="s">
        <v>358</v>
      </c>
      <c r="C119" s="262" t="s">
        <v>359</v>
      </c>
      <c r="D119" s="263" t="s">
        <v>186</v>
      </c>
      <c r="E119" s="264">
        <v>138</v>
      </c>
      <c r="F119" s="264">
        <v>0</v>
      </c>
      <c r="G119" s="265">
        <f>E119*F119</f>
        <v>0</v>
      </c>
      <c r="H119" s="266">
        <v>8.3500000000000005E-2</v>
      </c>
      <c r="I119" s="267">
        <f>E119*H119</f>
        <v>11.523000000000001</v>
      </c>
      <c r="J119" s="266">
        <v>0</v>
      </c>
      <c r="K119" s="267">
        <f>E119*J119</f>
        <v>0</v>
      </c>
      <c r="O119" s="259">
        <v>2</v>
      </c>
      <c r="AA119" s="232">
        <v>1</v>
      </c>
      <c r="AB119" s="232">
        <v>1</v>
      </c>
      <c r="AC119" s="232">
        <v>1</v>
      </c>
      <c r="AZ119" s="232">
        <v>1</v>
      </c>
      <c r="BA119" s="232">
        <f>IF(AZ119=1,G119,0)</f>
        <v>0</v>
      </c>
      <c r="BB119" s="232">
        <f>IF(AZ119=2,G119,0)</f>
        <v>0</v>
      </c>
      <c r="BC119" s="232">
        <f>IF(AZ119=3,G119,0)</f>
        <v>0</v>
      </c>
      <c r="BD119" s="232">
        <f>IF(AZ119=4,G119,0)</f>
        <v>0</v>
      </c>
      <c r="BE119" s="232">
        <f>IF(AZ119=5,G119,0)</f>
        <v>0</v>
      </c>
      <c r="CA119" s="259">
        <v>1</v>
      </c>
      <c r="CB119" s="259">
        <v>1</v>
      </c>
    </row>
    <row r="120" spans="1:80" x14ac:dyDescent="0.25">
      <c r="A120" s="268"/>
      <c r="B120" s="272"/>
      <c r="C120" s="334" t="s">
        <v>352</v>
      </c>
      <c r="D120" s="335"/>
      <c r="E120" s="273">
        <v>12</v>
      </c>
      <c r="F120" s="274"/>
      <c r="G120" s="275"/>
      <c r="H120" s="276"/>
      <c r="I120" s="270"/>
      <c r="J120" s="277"/>
      <c r="K120" s="270"/>
      <c r="M120" s="271" t="s">
        <v>352</v>
      </c>
      <c r="O120" s="259"/>
    </row>
    <row r="121" spans="1:80" x14ac:dyDescent="0.25">
      <c r="A121" s="268"/>
      <c r="B121" s="272"/>
      <c r="C121" s="334" t="s">
        <v>360</v>
      </c>
      <c r="D121" s="335"/>
      <c r="E121" s="273">
        <v>126</v>
      </c>
      <c r="F121" s="274"/>
      <c r="G121" s="275"/>
      <c r="H121" s="276"/>
      <c r="I121" s="270"/>
      <c r="J121" s="277"/>
      <c r="K121" s="270"/>
      <c r="M121" s="271" t="s">
        <v>360</v>
      </c>
      <c r="O121" s="259"/>
    </row>
    <row r="122" spans="1:80" x14ac:dyDescent="0.25">
      <c r="A122" s="260">
        <v>40</v>
      </c>
      <c r="B122" s="261" t="s">
        <v>361</v>
      </c>
      <c r="C122" s="262" t="s">
        <v>362</v>
      </c>
      <c r="D122" s="263" t="s">
        <v>363</v>
      </c>
      <c r="E122" s="264">
        <v>50.6</v>
      </c>
      <c r="F122" s="264">
        <v>0</v>
      </c>
      <c r="G122" s="265">
        <f>E122*F122</f>
        <v>0</v>
      </c>
      <c r="H122" s="266">
        <v>1.62</v>
      </c>
      <c r="I122" s="267">
        <f>E122*H122</f>
        <v>81.972000000000008</v>
      </c>
      <c r="J122" s="266"/>
      <c r="K122" s="267">
        <f>E122*J122</f>
        <v>0</v>
      </c>
      <c r="O122" s="259">
        <v>2</v>
      </c>
      <c r="AA122" s="232">
        <v>3</v>
      </c>
      <c r="AB122" s="232">
        <v>1</v>
      </c>
      <c r="AC122" s="232">
        <v>59381084</v>
      </c>
      <c r="AZ122" s="232">
        <v>1</v>
      </c>
      <c r="BA122" s="232">
        <f>IF(AZ122=1,G122,0)</f>
        <v>0</v>
      </c>
      <c r="BB122" s="232">
        <f>IF(AZ122=2,G122,0)</f>
        <v>0</v>
      </c>
      <c r="BC122" s="232">
        <f>IF(AZ122=3,G122,0)</f>
        <v>0</v>
      </c>
      <c r="BD122" s="232">
        <f>IF(AZ122=4,G122,0)</f>
        <v>0</v>
      </c>
      <c r="BE122" s="232">
        <f>IF(AZ122=5,G122,0)</f>
        <v>0</v>
      </c>
      <c r="CA122" s="259">
        <v>3</v>
      </c>
      <c r="CB122" s="259">
        <v>1</v>
      </c>
    </row>
    <row r="123" spans="1:80" x14ac:dyDescent="0.25">
      <c r="A123" s="268"/>
      <c r="B123" s="272"/>
      <c r="C123" s="334" t="s">
        <v>364</v>
      </c>
      <c r="D123" s="335"/>
      <c r="E123" s="273">
        <v>50.6</v>
      </c>
      <c r="F123" s="274">
        <v>0</v>
      </c>
      <c r="G123" s="275"/>
      <c r="H123" s="276"/>
      <c r="I123" s="270"/>
      <c r="J123" s="277"/>
      <c r="K123" s="270"/>
      <c r="M123" s="271" t="s">
        <v>364</v>
      </c>
      <c r="O123" s="259"/>
    </row>
    <row r="124" spans="1:80" x14ac:dyDescent="0.25">
      <c r="A124" s="278"/>
      <c r="B124" s="279" t="s">
        <v>102</v>
      </c>
      <c r="C124" s="280" t="s">
        <v>357</v>
      </c>
      <c r="D124" s="281"/>
      <c r="E124" s="282"/>
      <c r="F124" s="283"/>
      <c r="G124" s="284">
        <f>SUM(G118:G123)</f>
        <v>0</v>
      </c>
      <c r="H124" s="285"/>
      <c r="I124" s="286">
        <f>SUM(I118:I123)</f>
        <v>93.495000000000005</v>
      </c>
      <c r="J124" s="285"/>
      <c r="K124" s="286">
        <f>SUM(K118:K123)</f>
        <v>0</v>
      </c>
      <c r="O124" s="259">
        <v>4</v>
      </c>
      <c r="BA124" s="287">
        <f>SUM(BA118:BA123)</f>
        <v>0</v>
      </c>
      <c r="BB124" s="287">
        <f>SUM(BB118:BB123)</f>
        <v>0</v>
      </c>
      <c r="BC124" s="287">
        <f>SUM(BC118:BC123)</f>
        <v>0</v>
      </c>
      <c r="BD124" s="287">
        <f>SUM(BD118:BD123)</f>
        <v>0</v>
      </c>
      <c r="BE124" s="287">
        <f>SUM(BE118:BE123)</f>
        <v>0</v>
      </c>
    </row>
    <row r="125" spans="1:80" x14ac:dyDescent="0.25">
      <c r="A125" s="249" t="s">
        <v>100</v>
      </c>
      <c r="B125" s="250" t="s">
        <v>365</v>
      </c>
      <c r="C125" s="251" t="s">
        <v>366</v>
      </c>
      <c r="D125" s="252"/>
      <c r="E125" s="253"/>
      <c r="F125" s="253"/>
      <c r="G125" s="254"/>
      <c r="H125" s="255"/>
      <c r="I125" s="256"/>
      <c r="J125" s="257"/>
      <c r="K125" s="258"/>
      <c r="O125" s="259">
        <v>1</v>
      </c>
    </row>
    <row r="126" spans="1:80" x14ac:dyDescent="0.25">
      <c r="A126" s="260">
        <v>41</v>
      </c>
      <c r="B126" s="261" t="s">
        <v>368</v>
      </c>
      <c r="C126" s="262" t="s">
        <v>369</v>
      </c>
      <c r="D126" s="263" t="s">
        <v>363</v>
      </c>
      <c r="E126" s="264">
        <v>1</v>
      </c>
      <c r="F126" s="264">
        <v>0</v>
      </c>
      <c r="G126" s="265">
        <f>E126*F126</f>
        <v>0</v>
      </c>
      <c r="H126" s="266">
        <v>0</v>
      </c>
      <c r="I126" s="267">
        <f>E126*H126</f>
        <v>0</v>
      </c>
      <c r="J126" s="266">
        <v>0</v>
      </c>
      <c r="K126" s="267">
        <f>E126*J126</f>
        <v>0</v>
      </c>
      <c r="O126" s="259">
        <v>2</v>
      </c>
      <c r="AA126" s="232">
        <v>1</v>
      </c>
      <c r="AB126" s="232">
        <v>1</v>
      </c>
      <c r="AC126" s="232">
        <v>1</v>
      </c>
      <c r="AZ126" s="232">
        <v>1</v>
      </c>
      <c r="BA126" s="232">
        <f>IF(AZ126=1,G126,0)</f>
        <v>0</v>
      </c>
      <c r="BB126" s="232">
        <f>IF(AZ126=2,G126,0)</f>
        <v>0</v>
      </c>
      <c r="BC126" s="232">
        <f>IF(AZ126=3,G126,0)</f>
        <v>0</v>
      </c>
      <c r="BD126" s="232">
        <f>IF(AZ126=4,G126,0)</f>
        <v>0</v>
      </c>
      <c r="BE126" s="232">
        <f>IF(AZ126=5,G126,0)</f>
        <v>0</v>
      </c>
      <c r="CA126" s="259">
        <v>1</v>
      </c>
      <c r="CB126" s="259">
        <v>1</v>
      </c>
    </row>
    <row r="127" spans="1:80" x14ac:dyDescent="0.25">
      <c r="A127" s="260">
        <v>42</v>
      </c>
      <c r="B127" s="261" t="s">
        <v>370</v>
      </c>
      <c r="C127" s="262" t="s">
        <v>371</v>
      </c>
      <c r="D127" s="263" t="s">
        <v>212</v>
      </c>
      <c r="E127" s="264">
        <v>11.05</v>
      </c>
      <c r="F127" s="264">
        <v>0</v>
      </c>
      <c r="G127" s="265">
        <f>E127*F127</f>
        <v>0</v>
      </c>
      <c r="H127" s="266">
        <v>2.0000000000000002E-5</v>
      </c>
      <c r="I127" s="267">
        <f>E127*H127</f>
        <v>2.2100000000000003E-4</v>
      </c>
      <c r="J127" s="266">
        <v>0</v>
      </c>
      <c r="K127" s="267">
        <f>E127*J127</f>
        <v>0</v>
      </c>
      <c r="O127" s="259">
        <v>2</v>
      </c>
      <c r="AA127" s="232">
        <v>1</v>
      </c>
      <c r="AB127" s="232">
        <v>1</v>
      </c>
      <c r="AC127" s="232">
        <v>1</v>
      </c>
      <c r="AZ127" s="232">
        <v>1</v>
      </c>
      <c r="BA127" s="232">
        <f>IF(AZ127=1,G127,0)</f>
        <v>0</v>
      </c>
      <c r="BB127" s="232">
        <f>IF(AZ127=2,G127,0)</f>
        <v>0</v>
      </c>
      <c r="BC127" s="232">
        <f>IF(AZ127=3,G127,0)</f>
        <v>0</v>
      </c>
      <c r="BD127" s="232">
        <f>IF(AZ127=4,G127,0)</f>
        <v>0</v>
      </c>
      <c r="BE127" s="232">
        <f>IF(AZ127=5,G127,0)</f>
        <v>0</v>
      </c>
      <c r="CA127" s="259">
        <v>1</v>
      </c>
      <c r="CB127" s="259">
        <v>1</v>
      </c>
    </row>
    <row r="128" spans="1:80" x14ac:dyDescent="0.25">
      <c r="A128" s="260">
        <v>43</v>
      </c>
      <c r="B128" s="261" t="s">
        <v>372</v>
      </c>
      <c r="C128" s="262" t="s">
        <v>373</v>
      </c>
      <c r="D128" s="263" t="s">
        <v>363</v>
      </c>
      <c r="E128" s="264">
        <v>4.8620000000000001</v>
      </c>
      <c r="F128" s="264">
        <v>0</v>
      </c>
      <c r="G128" s="265">
        <f>E128*F128</f>
        <v>0</v>
      </c>
      <c r="H128" s="266">
        <v>3.8849999999999998</v>
      </c>
      <c r="I128" s="267">
        <f>E128*H128</f>
        <v>18.888870000000001</v>
      </c>
      <c r="J128" s="266"/>
      <c r="K128" s="267">
        <f>E128*J128</f>
        <v>0</v>
      </c>
      <c r="O128" s="259">
        <v>2</v>
      </c>
      <c r="AA128" s="232">
        <v>3</v>
      </c>
      <c r="AB128" s="232">
        <v>1</v>
      </c>
      <c r="AC128" s="232">
        <v>592225370</v>
      </c>
      <c r="AZ128" s="232">
        <v>1</v>
      </c>
      <c r="BA128" s="232">
        <f>IF(AZ128=1,G128,0)</f>
        <v>0</v>
      </c>
      <c r="BB128" s="232">
        <f>IF(AZ128=2,G128,0)</f>
        <v>0</v>
      </c>
      <c r="BC128" s="232">
        <f>IF(AZ128=3,G128,0)</f>
        <v>0</v>
      </c>
      <c r="BD128" s="232">
        <f>IF(AZ128=4,G128,0)</f>
        <v>0</v>
      </c>
      <c r="BE128" s="232">
        <f>IF(AZ128=5,G128,0)</f>
        <v>0</v>
      </c>
      <c r="CA128" s="259">
        <v>3</v>
      </c>
      <c r="CB128" s="259">
        <v>1</v>
      </c>
    </row>
    <row r="129" spans="1:80" x14ac:dyDescent="0.25">
      <c r="A129" s="268"/>
      <c r="B129" s="272"/>
      <c r="C129" s="334" t="s">
        <v>374</v>
      </c>
      <c r="D129" s="335"/>
      <c r="E129" s="273">
        <v>4.8620000000000001</v>
      </c>
      <c r="F129" s="274">
        <v>0</v>
      </c>
      <c r="G129" s="275"/>
      <c r="H129" s="276"/>
      <c r="I129" s="270"/>
      <c r="J129" s="277"/>
      <c r="K129" s="270"/>
      <c r="M129" s="271" t="s">
        <v>374</v>
      </c>
      <c r="O129" s="259"/>
    </row>
    <row r="130" spans="1:80" x14ac:dyDescent="0.25">
      <c r="A130" s="260">
        <v>44</v>
      </c>
      <c r="B130" s="261" t="s">
        <v>375</v>
      </c>
      <c r="C130" s="262" t="s">
        <v>376</v>
      </c>
      <c r="D130" s="263" t="s">
        <v>363</v>
      </c>
      <c r="E130" s="264">
        <v>4</v>
      </c>
      <c r="F130" s="264">
        <v>0</v>
      </c>
      <c r="G130" s="265">
        <f>E130*F130</f>
        <v>0</v>
      </c>
      <c r="H130" s="266">
        <v>0.08</v>
      </c>
      <c r="I130" s="267">
        <f>E130*H130</f>
        <v>0.32</v>
      </c>
      <c r="J130" s="266"/>
      <c r="K130" s="267">
        <f>E130*J130</f>
        <v>0</v>
      </c>
      <c r="O130" s="259">
        <v>2</v>
      </c>
      <c r="AA130" s="232">
        <v>3</v>
      </c>
      <c r="AB130" s="232">
        <v>1</v>
      </c>
      <c r="AC130" s="232">
        <v>59223785</v>
      </c>
      <c r="AZ130" s="232">
        <v>1</v>
      </c>
      <c r="BA130" s="232">
        <f>IF(AZ130=1,G130,0)</f>
        <v>0</v>
      </c>
      <c r="BB130" s="232">
        <f>IF(AZ130=2,G130,0)</f>
        <v>0</v>
      </c>
      <c r="BC130" s="232">
        <f>IF(AZ130=3,G130,0)</f>
        <v>0</v>
      </c>
      <c r="BD130" s="232">
        <f>IF(AZ130=4,G130,0)</f>
        <v>0</v>
      </c>
      <c r="BE130" s="232">
        <f>IF(AZ130=5,G130,0)</f>
        <v>0</v>
      </c>
      <c r="CA130" s="259">
        <v>3</v>
      </c>
      <c r="CB130" s="259">
        <v>1</v>
      </c>
    </row>
    <row r="131" spans="1:80" x14ac:dyDescent="0.25">
      <c r="A131" s="278"/>
      <c r="B131" s="279" t="s">
        <v>102</v>
      </c>
      <c r="C131" s="280" t="s">
        <v>367</v>
      </c>
      <c r="D131" s="281"/>
      <c r="E131" s="282"/>
      <c r="F131" s="283"/>
      <c r="G131" s="284">
        <f>SUM(G125:G130)</f>
        <v>0</v>
      </c>
      <c r="H131" s="285"/>
      <c r="I131" s="286">
        <f>SUM(I125:I130)</f>
        <v>19.209091000000001</v>
      </c>
      <c r="J131" s="285"/>
      <c r="K131" s="286">
        <f>SUM(K125:K130)</f>
        <v>0</v>
      </c>
      <c r="O131" s="259">
        <v>4</v>
      </c>
      <c r="BA131" s="287">
        <f>SUM(BA125:BA130)</f>
        <v>0</v>
      </c>
      <c r="BB131" s="287">
        <f>SUM(BB125:BB130)</f>
        <v>0</v>
      </c>
      <c r="BC131" s="287">
        <f>SUM(BC125:BC130)</f>
        <v>0</v>
      </c>
      <c r="BD131" s="287">
        <f>SUM(BD125:BD130)</f>
        <v>0</v>
      </c>
      <c r="BE131" s="287">
        <f>SUM(BE125:BE130)</f>
        <v>0</v>
      </c>
    </row>
    <row r="132" spans="1:80" x14ac:dyDescent="0.25">
      <c r="A132" s="249" t="s">
        <v>100</v>
      </c>
      <c r="B132" s="250" t="s">
        <v>377</v>
      </c>
      <c r="C132" s="251" t="s">
        <v>378</v>
      </c>
      <c r="D132" s="252"/>
      <c r="E132" s="253"/>
      <c r="F132" s="253"/>
      <c r="G132" s="254"/>
      <c r="H132" s="255"/>
      <c r="I132" s="256"/>
      <c r="J132" s="257"/>
      <c r="K132" s="258"/>
      <c r="O132" s="259">
        <v>1</v>
      </c>
    </row>
    <row r="133" spans="1:80" x14ac:dyDescent="0.25">
      <c r="A133" s="260">
        <v>45</v>
      </c>
      <c r="B133" s="261" t="s">
        <v>380</v>
      </c>
      <c r="C133" s="262" t="s">
        <v>381</v>
      </c>
      <c r="D133" s="263" t="s">
        <v>151</v>
      </c>
      <c r="E133" s="264">
        <v>16.762499999999999</v>
      </c>
      <c r="F133" s="264">
        <v>0</v>
      </c>
      <c r="G133" s="265">
        <f>E133*F133</f>
        <v>0</v>
      </c>
      <c r="H133" s="266">
        <v>2.5249999999999999</v>
      </c>
      <c r="I133" s="267">
        <f>E133*H133</f>
        <v>42.325312499999995</v>
      </c>
      <c r="J133" s="266">
        <v>0</v>
      </c>
      <c r="K133" s="267">
        <f>E133*J133</f>
        <v>0</v>
      </c>
      <c r="O133" s="259">
        <v>2</v>
      </c>
      <c r="AA133" s="232">
        <v>1</v>
      </c>
      <c r="AB133" s="232">
        <v>1</v>
      </c>
      <c r="AC133" s="232">
        <v>1</v>
      </c>
      <c r="AZ133" s="232">
        <v>1</v>
      </c>
      <c r="BA133" s="232">
        <f>IF(AZ133=1,G133,0)</f>
        <v>0</v>
      </c>
      <c r="BB133" s="232">
        <f>IF(AZ133=2,G133,0)</f>
        <v>0</v>
      </c>
      <c r="BC133" s="232">
        <f>IF(AZ133=3,G133,0)</f>
        <v>0</v>
      </c>
      <c r="BD133" s="232">
        <f>IF(AZ133=4,G133,0)</f>
        <v>0</v>
      </c>
      <c r="BE133" s="232">
        <f>IF(AZ133=5,G133,0)</f>
        <v>0</v>
      </c>
      <c r="CA133" s="259">
        <v>1</v>
      </c>
      <c r="CB133" s="259">
        <v>1</v>
      </c>
    </row>
    <row r="134" spans="1:80" x14ac:dyDescent="0.25">
      <c r="A134" s="268"/>
      <c r="B134" s="272"/>
      <c r="C134" s="334" t="s">
        <v>382</v>
      </c>
      <c r="D134" s="335"/>
      <c r="E134" s="273">
        <v>13.1875</v>
      </c>
      <c r="F134" s="274"/>
      <c r="G134" s="275"/>
      <c r="H134" s="276"/>
      <c r="I134" s="270"/>
      <c r="J134" s="277"/>
      <c r="K134" s="270"/>
      <c r="M134" s="271" t="s">
        <v>382</v>
      </c>
      <c r="O134" s="259"/>
    </row>
    <row r="135" spans="1:80" x14ac:dyDescent="0.25">
      <c r="A135" s="268"/>
      <c r="B135" s="272"/>
      <c r="C135" s="334" t="s">
        <v>383</v>
      </c>
      <c r="D135" s="335"/>
      <c r="E135" s="273">
        <v>3.5750000000000002</v>
      </c>
      <c r="F135" s="274"/>
      <c r="G135" s="275"/>
      <c r="H135" s="276"/>
      <c r="I135" s="270"/>
      <c r="J135" s="277"/>
      <c r="K135" s="270"/>
      <c r="M135" s="271" t="s">
        <v>383</v>
      </c>
      <c r="O135" s="259"/>
    </row>
    <row r="136" spans="1:80" x14ac:dyDescent="0.25">
      <c r="A136" s="260">
        <v>46</v>
      </c>
      <c r="B136" s="261" t="s">
        <v>384</v>
      </c>
      <c r="C136" s="262" t="s">
        <v>385</v>
      </c>
      <c r="D136" s="263" t="s">
        <v>186</v>
      </c>
      <c r="E136" s="264">
        <v>48.091000000000001</v>
      </c>
      <c r="F136" s="264">
        <v>0</v>
      </c>
      <c r="G136" s="265">
        <f>E136*F136</f>
        <v>0</v>
      </c>
      <c r="H136" s="266">
        <v>4.0000000000000001E-3</v>
      </c>
      <c r="I136" s="267">
        <f>E136*H136</f>
        <v>0.19236400000000001</v>
      </c>
      <c r="J136" s="266">
        <v>0</v>
      </c>
      <c r="K136" s="267">
        <f>E136*J136</f>
        <v>0</v>
      </c>
      <c r="O136" s="259">
        <v>2</v>
      </c>
      <c r="AA136" s="232">
        <v>1</v>
      </c>
      <c r="AB136" s="232">
        <v>1</v>
      </c>
      <c r="AC136" s="232">
        <v>1</v>
      </c>
      <c r="AZ136" s="232">
        <v>1</v>
      </c>
      <c r="BA136" s="232">
        <f>IF(AZ136=1,G136,0)</f>
        <v>0</v>
      </c>
      <c r="BB136" s="232">
        <f>IF(AZ136=2,G136,0)</f>
        <v>0</v>
      </c>
      <c r="BC136" s="232">
        <f>IF(AZ136=3,G136,0)</f>
        <v>0</v>
      </c>
      <c r="BD136" s="232">
        <f>IF(AZ136=4,G136,0)</f>
        <v>0</v>
      </c>
      <c r="BE136" s="232">
        <f>IF(AZ136=5,G136,0)</f>
        <v>0</v>
      </c>
      <c r="CA136" s="259">
        <v>1</v>
      </c>
      <c r="CB136" s="259">
        <v>1</v>
      </c>
    </row>
    <row r="137" spans="1:80" x14ac:dyDescent="0.25">
      <c r="A137" s="268"/>
      <c r="B137" s="272"/>
      <c r="C137" s="334" t="s">
        <v>386</v>
      </c>
      <c r="D137" s="335"/>
      <c r="E137" s="273">
        <v>48.091000000000001</v>
      </c>
      <c r="F137" s="274"/>
      <c r="G137" s="275"/>
      <c r="H137" s="276"/>
      <c r="I137" s="270"/>
      <c r="J137" s="277"/>
      <c r="K137" s="270"/>
      <c r="M137" s="271" t="s">
        <v>386</v>
      </c>
      <c r="O137" s="259"/>
    </row>
    <row r="138" spans="1:80" x14ac:dyDescent="0.25">
      <c r="A138" s="278"/>
      <c r="B138" s="279" t="s">
        <v>102</v>
      </c>
      <c r="C138" s="280" t="s">
        <v>379</v>
      </c>
      <c r="D138" s="281"/>
      <c r="E138" s="282"/>
      <c r="F138" s="283"/>
      <c r="G138" s="284">
        <f>SUM(G132:G137)</f>
        <v>0</v>
      </c>
      <c r="H138" s="285"/>
      <c r="I138" s="286">
        <f>SUM(I132:I137)</f>
        <v>42.517676499999993</v>
      </c>
      <c r="J138" s="285"/>
      <c r="K138" s="286">
        <f>SUM(K132:K137)</f>
        <v>0</v>
      </c>
      <c r="O138" s="259">
        <v>4</v>
      </c>
      <c r="BA138" s="287">
        <f>SUM(BA132:BA137)</f>
        <v>0</v>
      </c>
      <c r="BB138" s="287">
        <f>SUM(BB132:BB137)</f>
        <v>0</v>
      </c>
      <c r="BC138" s="287">
        <f>SUM(BC132:BC137)</f>
        <v>0</v>
      </c>
      <c r="BD138" s="287">
        <f>SUM(BD132:BD137)</f>
        <v>0</v>
      </c>
      <c r="BE138" s="287">
        <f>SUM(BE132:BE137)</f>
        <v>0</v>
      </c>
    </row>
    <row r="139" spans="1:80" x14ac:dyDescent="0.25">
      <c r="A139" s="249" t="s">
        <v>100</v>
      </c>
      <c r="B139" s="250" t="s">
        <v>387</v>
      </c>
      <c r="C139" s="251" t="s">
        <v>388</v>
      </c>
      <c r="D139" s="252"/>
      <c r="E139" s="253"/>
      <c r="F139" s="253">
        <v>0</v>
      </c>
      <c r="G139" s="254"/>
      <c r="H139" s="255"/>
      <c r="I139" s="256"/>
      <c r="J139" s="257"/>
      <c r="K139" s="258"/>
      <c r="O139" s="259">
        <v>1</v>
      </c>
    </row>
    <row r="140" spans="1:80" x14ac:dyDescent="0.25">
      <c r="A140" s="260">
        <v>47</v>
      </c>
      <c r="B140" s="261" t="s">
        <v>390</v>
      </c>
      <c r="C140" s="262" t="s">
        <v>391</v>
      </c>
      <c r="D140" s="263" t="s">
        <v>212</v>
      </c>
      <c r="E140" s="264">
        <v>10</v>
      </c>
      <c r="F140" s="264">
        <v>0</v>
      </c>
      <c r="G140" s="265">
        <f>E140*F140</f>
        <v>0</v>
      </c>
      <c r="H140" s="266">
        <v>9.5E-4</v>
      </c>
      <c r="I140" s="267">
        <f>E140*H140</f>
        <v>9.4999999999999998E-3</v>
      </c>
      <c r="J140" s="266">
        <v>0</v>
      </c>
      <c r="K140" s="267">
        <f>E140*J140</f>
        <v>0</v>
      </c>
      <c r="O140" s="259">
        <v>2</v>
      </c>
      <c r="AA140" s="232">
        <v>1</v>
      </c>
      <c r="AB140" s="232">
        <v>1</v>
      </c>
      <c r="AC140" s="232">
        <v>1</v>
      </c>
      <c r="AZ140" s="232">
        <v>1</v>
      </c>
      <c r="BA140" s="232">
        <f>IF(AZ140=1,G140,0)</f>
        <v>0</v>
      </c>
      <c r="BB140" s="232">
        <f>IF(AZ140=2,G140,0)</f>
        <v>0</v>
      </c>
      <c r="BC140" s="232">
        <f>IF(AZ140=3,G140,0)</f>
        <v>0</v>
      </c>
      <c r="BD140" s="232">
        <f>IF(AZ140=4,G140,0)</f>
        <v>0</v>
      </c>
      <c r="BE140" s="232">
        <f>IF(AZ140=5,G140,0)</f>
        <v>0</v>
      </c>
      <c r="CA140" s="259">
        <v>1</v>
      </c>
      <c r="CB140" s="259">
        <v>1</v>
      </c>
    </row>
    <row r="141" spans="1:80" x14ac:dyDescent="0.25">
      <c r="A141" s="260">
        <v>48</v>
      </c>
      <c r="B141" s="261" t="s">
        <v>392</v>
      </c>
      <c r="C141" s="262" t="s">
        <v>393</v>
      </c>
      <c r="D141" s="263" t="s">
        <v>115</v>
      </c>
      <c r="E141" s="264">
        <v>1</v>
      </c>
      <c r="F141" s="264">
        <v>0</v>
      </c>
      <c r="G141" s="265">
        <f>E141*F141</f>
        <v>0</v>
      </c>
      <c r="H141" s="266">
        <v>0</v>
      </c>
      <c r="I141" s="267">
        <f>E141*H141</f>
        <v>0</v>
      </c>
      <c r="J141" s="266"/>
      <c r="K141" s="267">
        <f>E141*J141</f>
        <v>0</v>
      </c>
      <c r="O141" s="259">
        <v>2</v>
      </c>
      <c r="AA141" s="232">
        <v>12</v>
      </c>
      <c r="AB141" s="232">
        <v>0</v>
      </c>
      <c r="AC141" s="232">
        <v>42</v>
      </c>
      <c r="AZ141" s="232">
        <v>1</v>
      </c>
      <c r="BA141" s="232">
        <f>IF(AZ141=1,G141,0)</f>
        <v>0</v>
      </c>
      <c r="BB141" s="232">
        <f>IF(AZ141=2,G141,0)</f>
        <v>0</v>
      </c>
      <c r="BC141" s="232">
        <f>IF(AZ141=3,G141,0)</f>
        <v>0</v>
      </c>
      <c r="BD141" s="232">
        <f>IF(AZ141=4,G141,0)</f>
        <v>0</v>
      </c>
      <c r="BE141" s="232">
        <f>IF(AZ141=5,G141,0)</f>
        <v>0</v>
      </c>
      <c r="CA141" s="259">
        <v>12</v>
      </c>
      <c r="CB141" s="259">
        <v>0</v>
      </c>
    </row>
    <row r="142" spans="1:80" x14ac:dyDescent="0.25">
      <c r="A142" s="278"/>
      <c r="B142" s="279" t="s">
        <v>102</v>
      </c>
      <c r="C142" s="280" t="s">
        <v>389</v>
      </c>
      <c r="D142" s="281"/>
      <c r="E142" s="282"/>
      <c r="F142" s="283"/>
      <c r="G142" s="284">
        <f>SUM(G139:G141)</f>
        <v>0</v>
      </c>
      <c r="H142" s="285"/>
      <c r="I142" s="286">
        <f>SUM(I139:I141)</f>
        <v>9.4999999999999998E-3</v>
      </c>
      <c r="J142" s="285"/>
      <c r="K142" s="286">
        <f>SUM(K139:K141)</f>
        <v>0</v>
      </c>
      <c r="O142" s="259">
        <v>4</v>
      </c>
      <c r="BA142" s="287">
        <f>SUM(BA139:BA141)</f>
        <v>0</v>
      </c>
      <c r="BB142" s="287">
        <f>SUM(BB139:BB141)</f>
        <v>0</v>
      </c>
      <c r="BC142" s="287">
        <f>SUM(BC139:BC141)</f>
        <v>0</v>
      </c>
      <c r="BD142" s="287">
        <f>SUM(BD139:BD141)</f>
        <v>0</v>
      </c>
      <c r="BE142" s="287">
        <f>SUM(BE139:BE141)</f>
        <v>0</v>
      </c>
    </row>
    <row r="143" spans="1:80" x14ac:dyDescent="0.25">
      <c r="A143" s="249" t="s">
        <v>100</v>
      </c>
      <c r="B143" s="250" t="s">
        <v>394</v>
      </c>
      <c r="C143" s="251" t="s">
        <v>395</v>
      </c>
      <c r="D143" s="252"/>
      <c r="E143" s="253"/>
      <c r="F143" s="253"/>
      <c r="G143" s="254"/>
      <c r="H143" s="255"/>
      <c r="I143" s="256"/>
      <c r="J143" s="257"/>
      <c r="K143" s="258"/>
      <c r="O143" s="259">
        <v>1</v>
      </c>
    </row>
    <row r="144" spans="1:80" x14ac:dyDescent="0.25">
      <c r="A144" s="260">
        <v>49</v>
      </c>
      <c r="B144" s="261" t="s">
        <v>397</v>
      </c>
      <c r="C144" s="262" t="s">
        <v>398</v>
      </c>
      <c r="D144" s="263" t="s">
        <v>186</v>
      </c>
      <c r="E144" s="264">
        <v>50</v>
      </c>
      <c r="F144" s="264">
        <v>0</v>
      </c>
      <c r="G144" s="265">
        <f>E144*F144</f>
        <v>0</v>
      </c>
      <c r="H144" s="266">
        <v>3.338E-2</v>
      </c>
      <c r="I144" s="267">
        <f>E144*H144</f>
        <v>1.669</v>
      </c>
      <c r="J144" s="266">
        <v>0</v>
      </c>
      <c r="K144" s="267">
        <f>E144*J144</f>
        <v>0</v>
      </c>
      <c r="O144" s="259">
        <v>2</v>
      </c>
      <c r="AA144" s="232">
        <v>1</v>
      </c>
      <c r="AB144" s="232">
        <v>1</v>
      </c>
      <c r="AC144" s="232">
        <v>1</v>
      </c>
      <c r="AZ144" s="232">
        <v>1</v>
      </c>
      <c r="BA144" s="232">
        <f>IF(AZ144=1,G144,0)</f>
        <v>0</v>
      </c>
      <c r="BB144" s="232">
        <f>IF(AZ144=2,G144,0)</f>
        <v>0</v>
      </c>
      <c r="BC144" s="232">
        <f>IF(AZ144=3,G144,0)</f>
        <v>0</v>
      </c>
      <c r="BD144" s="232">
        <f>IF(AZ144=4,G144,0)</f>
        <v>0</v>
      </c>
      <c r="BE144" s="232">
        <f>IF(AZ144=5,G144,0)</f>
        <v>0</v>
      </c>
      <c r="CA144" s="259">
        <v>1</v>
      </c>
      <c r="CB144" s="259">
        <v>1</v>
      </c>
    </row>
    <row r="145" spans="1:80" x14ac:dyDescent="0.25">
      <c r="A145" s="260">
        <v>50</v>
      </c>
      <c r="B145" s="261" t="s">
        <v>399</v>
      </c>
      <c r="C145" s="262" t="s">
        <v>400</v>
      </c>
      <c r="D145" s="263" t="s">
        <v>186</v>
      </c>
      <c r="E145" s="264">
        <v>50</v>
      </c>
      <c r="F145" s="264">
        <v>0</v>
      </c>
      <c r="G145" s="265">
        <f>E145*F145</f>
        <v>0</v>
      </c>
      <c r="H145" s="266">
        <v>0</v>
      </c>
      <c r="I145" s="267">
        <f>E145*H145</f>
        <v>0</v>
      </c>
      <c r="J145" s="266">
        <v>0</v>
      </c>
      <c r="K145" s="267">
        <f>E145*J145</f>
        <v>0</v>
      </c>
      <c r="O145" s="259">
        <v>2</v>
      </c>
      <c r="AA145" s="232">
        <v>1</v>
      </c>
      <c r="AB145" s="232">
        <v>1</v>
      </c>
      <c r="AC145" s="232">
        <v>1</v>
      </c>
      <c r="AZ145" s="232">
        <v>1</v>
      </c>
      <c r="BA145" s="232">
        <f>IF(AZ145=1,G145,0)</f>
        <v>0</v>
      </c>
      <c r="BB145" s="232">
        <f>IF(AZ145=2,G145,0)</f>
        <v>0</v>
      </c>
      <c r="BC145" s="232">
        <f>IF(AZ145=3,G145,0)</f>
        <v>0</v>
      </c>
      <c r="BD145" s="232">
        <f>IF(AZ145=4,G145,0)</f>
        <v>0</v>
      </c>
      <c r="BE145" s="232">
        <f>IF(AZ145=5,G145,0)</f>
        <v>0</v>
      </c>
      <c r="CA145" s="259">
        <v>1</v>
      </c>
      <c r="CB145" s="259">
        <v>1</v>
      </c>
    </row>
    <row r="146" spans="1:80" x14ac:dyDescent="0.25">
      <c r="A146" s="260">
        <v>51</v>
      </c>
      <c r="B146" s="261" t="s">
        <v>401</v>
      </c>
      <c r="C146" s="262" t="s">
        <v>402</v>
      </c>
      <c r="D146" s="263" t="s">
        <v>186</v>
      </c>
      <c r="E146" s="264">
        <v>50</v>
      </c>
      <c r="F146" s="264">
        <v>0</v>
      </c>
      <c r="G146" s="265">
        <f>E146*F146</f>
        <v>0</v>
      </c>
      <c r="H146" s="266">
        <v>0</v>
      </c>
      <c r="I146" s="267">
        <f>E146*H146</f>
        <v>0</v>
      </c>
      <c r="J146" s="266">
        <v>0</v>
      </c>
      <c r="K146" s="267">
        <f>E146*J146</f>
        <v>0</v>
      </c>
      <c r="O146" s="259">
        <v>2</v>
      </c>
      <c r="AA146" s="232">
        <v>1</v>
      </c>
      <c r="AB146" s="232">
        <v>1</v>
      </c>
      <c r="AC146" s="232">
        <v>1</v>
      </c>
      <c r="AZ146" s="232">
        <v>1</v>
      </c>
      <c r="BA146" s="232">
        <f>IF(AZ146=1,G146,0)</f>
        <v>0</v>
      </c>
      <c r="BB146" s="232">
        <f>IF(AZ146=2,G146,0)</f>
        <v>0</v>
      </c>
      <c r="BC146" s="232">
        <f>IF(AZ146=3,G146,0)</f>
        <v>0</v>
      </c>
      <c r="BD146" s="232">
        <f>IF(AZ146=4,G146,0)</f>
        <v>0</v>
      </c>
      <c r="BE146" s="232">
        <f>IF(AZ146=5,G146,0)</f>
        <v>0</v>
      </c>
      <c r="CA146" s="259">
        <v>1</v>
      </c>
      <c r="CB146" s="259">
        <v>1</v>
      </c>
    </row>
    <row r="147" spans="1:80" x14ac:dyDescent="0.25">
      <c r="A147" s="278"/>
      <c r="B147" s="279" t="s">
        <v>102</v>
      </c>
      <c r="C147" s="280" t="s">
        <v>396</v>
      </c>
      <c r="D147" s="281"/>
      <c r="E147" s="282"/>
      <c r="F147" s="283"/>
      <c r="G147" s="284">
        <f>SUM(G143:G146)</f>
        <v>0</v>
      </c>
      <c r="H147" s="285"/>
      <c r="I147" s="286">
        <f>SUM(I143:I146)</f>
        <v>1.669</v>
      </c>
      <c r="J147" s="285"/>
      <c r="K147" s="286">
        <f>SUM(K143:K146)</f>
        <v>0</v>
      </c>
      <c r="O147" s="259">
        <v>4</v>
      </c>
      <c r="BA147" s="287">
        <f>SUM(BA143:BA146)</f>
        <v>0</v>
      </c>
      <c r="BB147" s="287">
        <f>SUM(BB143:BB146)</f>
        <v>0</v>
      </c>
      <c r="BC147" s="287">
        <f>SUM(BC143:BC146)</f>
        <v>0</v>
      </c>
      <c r="BD147" s="287">
        <f>SUM(BD143:BD146)</f>
        <v>0</v>
      </c>
      <c r="BE147" s="287">
        <f>SUM(BE143:BE146)</f>
        <v>0</v>
      </c>
    </row>
    <row r="148" spans="1:80" x14ac:dyDescent="0.25">
      <c r="A148" s="249" t="s">
        <v>100</v>
      </c>
      <c r="B148" s="250" t="s">
        <v>403</v>
      </c>
      <c r="C148" s="251" t="s">
        <v>404</v>
      </c>
      <c r="D148" s="252"/>
      <c r="E148" s="253"/>
      <c r="F148" s="253"/>
      <c r="G148" s="254"/>
      <c r="H148" s="255"/>
      <c r="I148" s="256"/>
      <c r="J148" s="257"/>
      <c r="K148" s="258"/>
      <c r="O148" s="259">
        <v>1</v>
      </c>
    </row>
    <row r="149" spans="1:80" x14ac:dyDescent="0.25">
      <c r="A149" s="260">
        <v>52</v>
      </c>
      <c r="B149" s="261" t="s">
        <v>406</v>
      </c>
      <c r="C149" s="262" t="s">
        <v>407</v>
      </c>
      <c r="D149" s="263" t="s">
        <v>363</v>
      </c>
      <c r="E149" s="264">
        <v>1</v>
      </c>
      <c r="F149" s="264">
        <v>0</v>
      </c>
      <c r="G149" s="265">
        <f t="shared" ref="G149:G154" si="8">E149*F149</f>
        <v>0</v>
      </c>
      <c r="H149" s="266">
        <v>5.0000000000000001E-3</v>
      </c>
      <c r="I149" s="267">
        <f>E149*H149</f>
        <v>5.0000000000000001E-3</v>
      </c>
      <c r="J149" s="266">
        <v>0</v>
      </c>
      <c r="K149" s="267">
        <f>E149*J149</f>
        <v>0</v>
      </c>
      <c r="O149" s="259">
        <v>2</v>
      </c>
      <c r="AA149" s="232">
        <v>1</v>
      </c>
      <c r="AB149" s="232">
        <v>1</v>
      </c>
      <c r="AC149" s="232">
        <v>1</v>
      </c>
      <c r="AZ149" s="232">
        <v>1</v>
      </c>
      <c r="BA149" s="232">
        <f>IF(AZ149=1,G149,0)</f>
        <v>0</v>
      </c>
      <c r="BB149" s="232">
        <f>IF(AZ149=2,G149,0)</f>
        <v>0</v>
      </c>
      <c r="BC149" s="232">
        <f>IF(AZ149=3,G149,0)</f>
        <v>0</v>
      </c>
      <c r="BD149" s="232">
        <f>IF(AZ149=4,G149,0)</f>
        <v>0</v>
      </c>
      <c r="BE149" s="232">
        <f>IF(AZ149=5,G149,0)</f>
        <v>0</v>
      </c>
      <c r="CA149" s="259">
        <v>1</v>
      </c>
      <c r="CB149" s="259">
        <v>1</v>
      </c>
    </row>
    <row r="150" spans="1:80" x14ac:dyDescent="0.25">
      <c r="A150" s="260">
        <v>53</v>
      </c>
      <c r="B150" s="261" t="s">
        <v>408</v>
      </c>
      <c r="C150" s="262" t="s">
        <v>409</v>
      </c>
      <c r="D150" s="263" t="s">
        <v>363</v>
      </c>
      <c r="E150" s="264">
        <v>10</v>
      </c>
      <c r="F150" s="264">
        <v>0</v>
      </c>
      <c r="G150" s="265">
        <f t="shared" si="8"/>
        <v>0</v>
      </c>
      <c r="H150" s="266">
        <v>2E-3</v>
      </c>
      <c r="I150" s="267">
        <f>E150*H150</f>
        <v>0.02</v>
      </c>
      <c r="J150" s="266">
        <v>0</v>
      </c>
      <c r="K150" s="267">
        <f>E150*J150</f>
        <v>0</v>
      </c>
      <c r="O150" s="259">
        <v>2</v>
      </c>
      <c r="AA150" s="232">
        <v>1</v>
      </c>
      <c r="AB150" s="232">
        <v>1</v>
      </c>
      <c r="AC150" s="232">
        <v>1</v>
      </c>
      <c r="AZ150" s="232">
        <v>1</v>
      </c>
      <c r="BA150" s="232">
        <f>IF(AZ150=1,G150,0)</f>
        <v>0</v>
      </c>
      <c r="BB150" s="232">
        <f>IF(AZ150=2,G150,0)</f>
        <v>0</v>
      </c>
      <c r="BC150" s="232">
        <f>IF(AZ150=3,G150,0)</f>
        <v>0</v>
      </c>
      <c r="BD150" s="232">
        <f>IF(AZ150=4,G150,0)</f>
        <v>0</v>
      </c>
      <c r="BE150" s="232">
        <f>IF(AZ150=5,G150,0)</f>
        <v>0</v>
      </c>
      <c r="CA150" s="259">
        <v>1</v>
      </c>
      <c r="CB150" s="259">
        <v>1</v>
      </c>
    </row>
    <row r="151" spans="1:80" x14ac:dyDescent="0.25">
      <c r="A151" s="260">
        <v>54</v>
      </c>
      <c r="B151" s="261" t="s">
        <v>410</v>
      </c>
      <c r="C151" s="262" t="s">
        <v>411</v>
      </c>
      <c r="D151" s="263" t="s">
        <v>363</v>
      </c>
      <c r="E151" s="264">
        <v>1</v>
      </c>
      <c r="F151" s="264">
        <v>0</v>
      </c>
      <c r="G151" s="265">
        <f t="shared" si="8"/>
        <v>0</v>
      </c>
      <c r="H151" s="266">
        <v>2.8639999999999999E-2</v>
      </c>
      <c r="I151" s="267">
        <f>E151*H151</f>
        <v>2.8639999999999999E-2</v>
      </c>
      <c r="J151" s="266">
        <v>0</v>
      </c>
      <c r="K151" s="267">
        <f>E151*J151</f>
        <v>0</v>
      </c>
      <c r="O151" s="259">
        <v>2</v>
      </c>
      <c r="AA151" s="232">
        <v>1</v>
      </c>
      <c r="AB151" s="232">
        <v>1</v>
      </c>
      <c r="AC151" s="232">
        <v>1</v>
      </c>
      <c r="AZ151" s="232">
        <v>1</v>
      </c>
      <c r="BA151" s="232">
        <f>IF(AZ151=1,G151,0)</f>
        <v>0</v>
      </c>
      <c r="BB151" s="232">
        <f>IF(AZ151=2,G151,0)</f>
        <v>0</v>
      </c>
      <c r="BC151" s="232">
        <f>IF(AZ151=3,G151,0)</f>
        <v>0</v>
      </c>
      <c r="BD151" s="232">
        <f>IF(AZ151=4,G151,0)</f>
        <v>0</v>
      </c>
      <c r="BE151" s="232">
        <f>IF(AZ151=5,G151,0)</f>
        <v>0</v>
      </c>
      <c r="CA151" s="259">
        <v>1</v>
      </c>
      <c r="CB151" s="259">
        <v>1</v>
      </c>
    </row>
    <row r="152" spans="1:80" x14ac:dyDescent="0.25">
      <c r="A152" s="260">
        <v>55</v>
      </c>
      <c r="B152" s="261" t="s">
        <v>412</v>
      </c>
      <c r="C152" s="262" t="s">
        <v>413</v>
      </c>
      <c r="D152" s="263" t="s">
        <v>363</v>
      </c>
      <c r="E152" s="264">
        <v>4</v>
      </c>
      <c r="F152" s="264">
        <v>0</v>
      </c>
      <c r="G152" s="265">
        <f t="shared" si="8"/>
        <v>0</v>
      </c>
      <c r="H152" s="266">
        <v>4.4000000000000002E-4</v>
      </c>
      <c r="I152" s="267">
        <f>E152*H152</f>
        <v>1.7600000000000001E-3</v>
      </c>
      <c r="J152" s="266">
        <v>0</v>
      </c>
      <c r="K152" s="267">
        <f>E152*J152</f>
        <v>0</v>
      </c>
      <c r="O152" s="259">
        <v>2</v>
      </c>
      <c r="AA152" s="232">
        <v>1</v>
      </c>
      <c r="AB152" s="232">
        <v>1</v>
      </c>
      <c r="AC152" s="232">
        <v>1</v>
      </c>
      <c r="AZ152" s="232">
        <v>1</v>
      </c>
      <c r="BA152" s="232">
        <f>IF(AZ152=1,G152,0)</f>
        <v>0</v>
      </c>
      <c r="BB152" s="232">
        <f>IF(AZ152=2,G152,0)</f>
        <v>0</v>
      </c>
      <c r="BC152" s="232">
        <f>IF(AZ152=3,G152,0)</f>
        <v>0</v>
      </c>
      <c r="BD152" s="232">
        <f>IF(AZ152=4,G152,0)</f>
        <v>0</v>
      </c>
      <c r="BE152" s="232">
        <f>IF(AZ152=5,G152,0)</f>
        <v>0</v>
      </c>
      <c r="CA152" s="259">
        <v>1</v>
      </c>
      <c r="CB152" s="259">
        <v>1</v>
      </c>
    </row>
    <row r="153" spans="1:80" x14ac:dyDescent="0.25">
      <c r="A153" s="268"/>
      <c r="B153" s="272"/>
      <c r="C153" s="334" t="s">
        <v>414</v>
      </c>
      <c r="D153" s="335"/>
      <c r="E153" s="273">
        <v>4</v>
      </c>
      <c r="F153" s="274">
        <v>0</v>
      </c>
      <c r="G153" s="275">
        <f t="shared" si="8"/>
        <v>0</v>
      </c>
      <c r="H153" s="276"/>
      <c r="I153" s="270"/>
      <c r="J153" s="277"/>
      <c r="K153" s="270"/>
      <c r="M153" s="271" t="s">
        <v>414</v>
      </c>
      <c r="O153" s="259"/>
    </row>
    <row r="154" spans="1:80" ht="20.399999999999999" x14ac:dyDescent="0.25">
      <c r="A154" s="260">
        <v>56</v>
      </c>
      <c r="B154" s="261" t="s">
        <v>415</v>
      </c>
      <c r="C154" s="262" t="s">
        <v>416</v>
      </c>
      <c r="D154" s="263" t="s">
        <v>363</v>
      </c>
      <c r="E154" s="264">
        <v>1</v>
      </c>
      <c r="F154" s="264">
        <v>0</v>
      </c>
      <c r="G154" s="265">
        <f t="shared" si="8"/>
        <v>0</v>
      </c>
      <c r="H154" s="266">
        <v>0</v>
      </c>
      <c r="I154" s="267">
        <f>E154*H154</f>
        <v>0</v>
      </c>
      <c r="J154" s="266"/>
      <c r="K154" s="267">
        <f>E154*J154</f>
        <v>0</v>
      </c>
      <c r="O154" s="259">
        <v>2</v>
      </c>
      <c r="AA154" s="232">
        <v>12</v>
      </c>
      <c r="AB154" s="232">
        <v>0</v>
      </c>
      <c r="AC154" s="232">
        <v>47</v>
      </c>
      <c r="AZ154" s="232">
        <v>1</v>
      </c>
      <c r="BA154" s="232">
        <f>IF(AZ154=1,G154,0)</f>
        <v>0</v>
      </c>
      <c r="BB154" s="232">
        <f>IF(AZ154=2,G154,0)</f>
        <v>0</v>
      </c>
      <c r="BC154" s="232">
        <f>IF(AZ154=3,G154,0)</f>
        <v>0</v>
      </c>
      <c r="BD154" s="232">
        <f>IF(AZ154=4,G154,0)</f>
        <v>0</v>
      </c>
      <c r="BE154" s="232">
        <f>IF(AZ154=5,G154,0)</f>
        <v>0</v>
      </c>
      <c r="CA154" s="259">
        <v>12</v>
      </c>
      <c r="CB154" s="259">
        <v>0</v>
      </c>
    </row>
    <row r="155" spans="1:80" x14ac:dyDescent="0.25">
      <c r="A155" s="268"/>
      <c r="B155" s="269"/>
      <c r="C155" s="326" t="s">
        <v>417</v>
      </c>
      <c r="D155" s="327"/>
      <c r="E155" s="327"/>
      <c r="F155" s="327"/>
      <c r="G155" s="328"/>
      <c r="I155" s="270"/>
      <c r="K155" s="270"/>
      <c r="L155" s="271" t="s">
        <v>417</v>
      </c>
      <c r="O155" s="259">
        <v>3</v>
      </c>
    </row>
    <row r="156" spans="1:80" ht="20.399999999999999" x14ac:dyDescent="0.25">
      <c r="A156" s="260">
        <v>57</v>
      </c>
      <c r="B156" s="261" t="s">
        <v>418</v>
      </c>
      <c r="C156" s="262" t="s">
        <v>419</v>
      </c>
      <c r="D156" s="263" t="s">
        <v>420</v>
      </c>
      <c r="E156" s="264">
        <v>1.67E-2</v>
      </c>
      <c r="F156" s="264">
        <v>0</v>
      </c>
      <c r="G156" s="265">
        <f>E156*F156</f>
        <v>0</v>
      </c>
      <c r="H156" s="266">
        <v>1</v>
      </c>
      <c r="I156" s="267">
        <f>E156*H156</f>
        <v>1.67E-2</v>
      </c>
      <c r="J156" s="266"/>
      <c r="K156" s="267">
        <f>E156*J156</f>
        <v>0</v>
      </c>
      <c r="O156" s="259">
        <v>2</v>
      </c>
      <c r="AA156" s="232">
        <v>3</v>
      </c>
      <c r="AB156" s="232">
        <v>1</v>
      </c>
      <c r="AC156" s="232">
        <v>13331712</v>
      </c>
      <c r="AZ156" s="232">
        <v>1</v>
      </c>
      <c r="BA156" s="232">
        <f>IF(AZ156=1,G156,0)</f>
        <v>0</v>
      </c>
      <c r="BB156" s="232">
        <f>IF(AZ156=2,G156,0)</f>
        <v>0</v>
      </c>
      <c r="BC156" s="232">
        <f>IF(AZ156=3,G156,0)</f>
        <v>0</v>
      </c>
      <c r="BD156" s="232">
        <f>IF(AZ156=4,G156,0)</f>
        <v>0</v>
      </c>
      <c r="BE156" s="232">
        <f>IF(AZ156=5,G156,0)</f>
        <v>0</v>
      </c>
      <c r="CA156" s="259">
        <v>3</v>
      </c>
      <c r="CB156" s="259">
        <v>1</v>
      </c>
    </row>
    <row r="157" spans="1:80" x14ac:dyDescent="0.25">
      <c r="A157" s="268"/>
      <c r="B157" s="272"/>
      <c r="C157" s="334" t="s">
        <v>421</v>
      </c>
      <c r="D157" s="335"/>
      <c r="E157" s="273">
        <v>1.67E-2</v>
      </c>
      <c r="F157" s="274"/>
      <c r="G157" s="275"/>
      <c r="H157" s="276"/>
      <c r="I157" s="270"/>
      <c r="J157" s="277"/>
      <c r="K157" s="270"/>
      <c r="M157" s="271" t="s">
        <v>421</v>
      </c>
      <c r="O157" s="259"/>
    </row>
    <row r="158" spans="1:80" x14ac:dyDescent="0.25">
      <c r="A158" s="260">
        <v>58</v>
      </c>
      <c r="B158" s="261" t="s">
        <v>422</v>
      </c>
      <c r="C158" s="262" t="s">
        <v>423</v>
      </c>
      <c r="D158" s="263" t="s">
        <v>195</v>
      </c>
      <c r="E158" s="264">
        <v>0.1042</v>
      </c>
      <c r="F158" s="264">
        <v>0</v>
      </c>
      <c r="G158" s="265">
        <f>E158*F158</f>
        <v>0</v>
      </c>
      <c r="H158" s="266">
        <v>1</v>
      </c>
      <c r="I158" s="267">
        <f>E158*H158</f>
        <v>0.1042</v>
      </c>
      <c r="J158" s="266"/>
      <c r="K158" s="267">
        <f>E158*J158</f>
        <v>0</v>
      </c>
      <c r="O158" s="259">
        <v>2</v>
      </c>
      <c r="AA158" s="232">
        <v>3</v>
      </c>
      <c r="AB158" s="232">
        <v>1</v>
      </c>
      <c r="AC158" s="232">
        <v>13384415</v>
      </c>
      <c r="AZ158" s="232">
        <v>1</v>
      </c>
      <c r="BA158" s="232">
        <f>IF(AZ158=1,G158,0)</f>
        <v>0</v>
      </c>
      <c r="BB158" s="232">
        <f>IF(AZ158=2,G158,0)</f>
        <v>0</v>
      </c>
      <c r="BC158" s="232">
        <f>IF(AZ158=3,G158,0)</f>
        <v>0</v>
      </c>
      <c r="BD158" s="232">
        <f>IF(AZ158=4,G158,0)</f>
        <v>0</v>
      </c>
      <c r="BE158" s="232">
        <f>IF(AZ158=5,G158,0)</f>
        <v>0</v>
      </c>
      <c r="CA158" s="259">
        <v>3</v>
      </c>
      <c r="CB158" s="259">
        <v>1</v>
      </c>
    </row>
    <row r="159" spans="1:80" x14ac:dyDescent="0.25">
      <c r="A159" s="268"/>
      <c r="B159" s="272"/>
      <c r="C159" s="334" t="s">
        <v>424</v>
      </c>
      <c r="D159" s="335"/>
      <c r="E159" s="273">
        <v>0.1042</v>
      </c>
      <c r="F159" s="274"/>
      <c r="G159" s="275"/>
      <c r="H159" s="276"/>
      <c r="I159" s="270"/>
      <c r="J159" s="277"/>
      <c r="K159" s="270"/>
      <c r="M159" s="271" t="s">
        <v>424</v>
      </c>
      <c r="O159" s="259"/>
    </row>
    <row r="160" spans="1:80" x14ac:dyDescent="0.25">
      <c r="A160" s="260">
        <v>59</v>
      </c>
      <c r="B160" s="261" t="s">
        <v>425</v>
      </c>
      <c r="C160" s="262" t="s">
        <v>426</v>
      </c>
      <c r="D160" s="263" t="s">
        <v>195</v>
      </c>
      <c r="E160" s="264">
        <v>0.2442</v>
      </c>
      <c r="F160" s="264">
        <v>0</v>
      </c>
      <c r="G160" s="265">
        <f>E160*F160</f>
        <v>0</v>
      </c>
      <c r="H160" s="266">
        <v>1</v>
      </c>
      <c r="I160" s="267">
        <f>E160*H160</f>
        <v>0.2442</v>
      </c>
      <c r="J160" s="266"/>
      <c r="K160" s="267">
        <f>E160*J160</f>
        <v>0</v>
      </c>
      <c r="O160" s="259">
        <v>2</v>
      </c>
      <c r="AA160" s="232">
        <v>3</v>
      </c>
      <c r="AB160" s="232">
        <v>1</v>
      </c>
      <c r="AC160" s="232">
        <v>14587264</v>
      </c>
      <c r="AZ160" s="232">
        <v>1</v>
      </c>
      <c r="BA160" s="232">
        <f>IF(AZ160=1,G160,0)</f>
        <v>0</v>
      </c>
      <c r="BB160" s="232">
        <f>IF(AZ160=2,G160,0)</f>
        <v>0</v>
      </c>
      <c r="BC160" s="232">
        <f>IF(AZ160=3,G160,0)</f>
        <v>0</v>
      </c>
      <c r="BD160" s="232">
        <f>IF(AZ160=4,G160,0)</f>
        <v>0</v>
      </c>
      <c r="BE160" s="232">
        <f>IF(AZ160=5,G160,0)</f>
        <v>0</v>
      </c>
      <c r="CA160" s="259">
        <v>3</v>
      </c>
      <c r="CB160" s="259">
        <v>1</v>
      </c>
    </row>
    <row r="161" spans="1:80" x14ac:dyDescent="0.25">
      <c r="A161" s="268"/>
      <c r="B161" s="272"/>
      <c r="C161" s="334" t="s">
        <v>427</v>
      </c>
      <c r="D161" s="335"/>
      <c r="E161" s="273">
        <v>0.2442</v>
      </c>
      <c r="F161" s="274"/>
      <c r="G161" s="275"/>
      <c r="H161" s="276"/>
      <c r="I161" s="270"/>
      <c r="J161" s="277"/>
      <c r="K161" s="270"/>
      <c r="M161" s="271" t="s">
        <v>427</v>
      </c>
      <c r="O161" s="259"/>
    </row>
    <row r="162" spans="1:80" x14ac:dyDescent="0.25">
      <c r="A162" s="260">
        <v>60</v>
      </c>
      <c r="B162" s="261" t="s">
        <v>428</v>
      </c>
      <c r="C162" s="262" t="s">
        <v>429</v>
      </c>
      <c r="D162" s="263" t="s">
        <v>363</v>
      </c>
      <c r="E162" s="264">
        <v>10</v>
      </c>
      <c r="F162" s="264">
        <v>0</v>
      </c>
      <c r="G162" s="265">
        <f>E162*F162</f>
        <v>0</v>
      </c>
      <c r="H162" s="266">
        <v>1.5E-3</v>
      </c>
      <c r="I162" s="267">
        <f>E162*H162</f>
        <v>1.4999999999999999E-2</v>
      </c>
      <c r="J162" s="266"/>
      <c r="K162" s="267">
        <f>E162*J162</f>
        <v>0</v>
      </c>
      <c r="O162" s="259">
        <v>2</v>
      </c>
      <c r="AA162" s="232">
        <v>3</v>
      </c>
      <c r="AB162" s="232">
        <v>1</v>
      </c>
      <c r="AC162" s="232">
        <v>55243786</v>
      </c>
      <c r="AZ162" s="232">
        <v>1</v>
      </c>
      <c r="BA162" s="232">
        <f>IF(AZ162=1,G162,0)</f>
        <v>0</v>
      </c>
      <c r="BB162" s="232">
        <f>IF(AZ162=2,G162,0)</f>
        <v>0</v>
      </c>
      <c r="BC162" s="232">
        <f>IF(AZ162=3,G162,0)</f>
        <v>0</v>
      </c>
      <c r="BD162" s="232">
        <f>IF(AZ162=4,G162,0)</f>
        <v>0</v>
      </c>
      <c r="BE162" s="232">
        <f>IF(AZ162=5,G162,0)</f>
        <v>0</v>
      </c>
      <c r="CA162" s="259">
        <v>3</v>
      </c>
      <c r="CB162" s="259">
        <v>1</v>
      </c>
    </row>
    <row r="163" spans="1:80" x14ac:dyDescent="0.25">
      <c r="A163" s="278"/>
      <c r="B163" s="279" t="s">
        <v>102</v>
      </c>
      <c r="C163" s="280" t="s">
        <v>405</v>
      </c>
      <c r="D163" s="281"/>
      <c r="E163" s="282"/>
      <c r="F163" s="283"/>
      <c r="G163" s="284">
        <f>SUM(G148:G162)</f>
        <v>0</v>
      </c>
      <c r="H163" s="285"/>
      <c r="I163" s="286">
        <f>SUM(I148:I162)</f>
        <v>0.4355</v>
      </c>
      <c r="J163" s="285"/>
      <c r="K163" s="286">
        <f>SUM(K148:K162)</f>
        <v>0</v>
      </c>
      <c r="O163" s="259">
        <v>4</v>
      </c>
      <c r="BA163" s="287">
        <f>SUM(BA148:BA162)</f>
        <v>0</v>
      </c>
      <c r="BB163" s="287">
        <f>SUM(BB148:BB162)</f>
        <v>0</v>
      </c>
      <c r="BC163" s="287">
        <f>SUM(BC148:BC162)</f>
        <v>0</v>
      </c>
      <c r="BD163" s="287">
        <f>SUM(BD148:BD162)</f>
        <v>0</v>
      </c>
      <c r="BE163" s="287">
        <f>SUM(BE148:BE162)</f>
        <v>0</v>
      </c>
    </row>
    <row r="164" spans="1:80" x14ac:dyDescent="0.25">
      <c r="A164" s="249" t="s">
        <v>100</v>
      </c>
      <c r="B164" s="250" t="s">
        <v>430</v>
      </c>
      <c r="C164" s="251" t="s">
        <v>431</v>
      </c>
      <c r="D164" s="252"/>
      <c r="E164" s="253"/>
      <c r="F164" s="253"/>
      <c r="G164" s="254"/>
      <c r="H164" s="255"/>
      <c r="I164" s="256"/>
      <c r="J164" s="257"/>
      <c r="K164" s="258"/>
      <c r="O164" s="259">
        <v>1</v>
      </c>
    </row>
    <row r="165" spans="1:80" x14ac:dyDescent="0.25">
      <c r="A165" s="260">
        <v>61</v>
      </c>
      <c r="B165" s="261" t="s">
        <v>433</v>
      </c>
      <c r="C165" s="262" t="s">
        <v>434</v>
      </c>
      <c r="D165" s="263" t="s">
        <v>151</v>
      </c>
      <c r="E165" s="264">
        <v>5</v>
      </c>
      <c r="F165" s="264">
        <v>0</v>
      </c>
      <c r="G165" s="265">
        <f>E165*F165</f>
        <v>0</v>
      </c>
      <c r="H165" s="266">
        <v>2.33E-3</v>
      </c>
      <c r="I165" s="267">
        <f>E165*H165</f>
        <v>1.1650000000000001E-2</v>
      </c>
      <c r="J165" s="266">
        <v>-2.4470000000000001</v>
      </c>
      <c r="K165" s="267">
        <f>E165*J165</f>
        <v>-12.234999999999999</v>
      </c>
      <c r="O165" s="259">
        <v>2</v>
      </c>
      <c r="AA165" s="232">
        <v>1</v>
      </c>
      <c r="AB165" s="232">
        <v>1</v>
      </c>
      <c r="AC165" s="232">
        <v>1</v>
      </c>
      <c r="AZ165" s="232">
        <v>1</v>
      </c>
      <c r="BA165" s="232">
        <f>IF(AZ165=1,G165,0)</f>
        <v>0</v>
      </c>
      <c r="BB165" s="232">
        <f>IF(AZ165=2,G165,0)</f>
        <v>0</v>
      </c>
      <c r="BC165" s="232">
        <f>IF(AZ165=3,G165,0)</f>
        <v>0</v>
      </c>
      <c r="BD165" s="232">
        <f>IF(AZ165=4,G165,0)</f>
        <v>0</v>
      </c>
      <c r="BE165" s="232">
        <f>IF(AZ165=5,G165,0)</f>
        <v>0</v>
      </c>
      <c r="CA165" s="259">
        <v>1</v>
      </c>
      <c r="CB165" s="259">
        <v>1</v>
      </c>
    </row>
    <row r="166" spans="1:80" x14ac:dyDescent="0.25">
      <c r="A166" s="268"/>
      <c r="B166" s="272"/>
      <c r="C166" s="334" t="s">
        <v>435</v>
      </c>
      <c r="D166" s="335"/>
      <c r="E166" s="273">
        <v>5</v>
      </c>
      <c r="F166" s="274"/>
      <c r="G166" s="275"/>
      <c r="H166" s="276"/>
      <c r="I166" s="270"/>
      <c r="J166" s="277"/>
      <c r="K166" s="270"/>
      <c r="M166" s="271" t="s">
        <v>435</v>
      </c>
      <c r="O166" s="259"/>
    </row>
    <row r="167" spans="1:80" x14ac:dyDescent="0.25">
      <c r="A167" s="260">
        <v>62</v>
      </c>
      <c r="B167" s="261" t="s">
        <v>436</v>
      </c>
      <c r="C167" s="262" t="s">
        <v>437</v>
      </c>
      <c r="D167" s="263" t="s">
        <v>212</v>
      </c>
      <c r="E167" s="264">
        <v>6</v>
      </c>
      <c r="F167" s="264">
        <v>0</v>
      </c>
      <c r="G167" s="265">
        <f>E167*F167</f>
        <v>0</v>
      </c>
      <c r="H167" s="266">
        <v>8.0000000000000007E-5</v>
      </c>
      <c r="I167" s="267">
        <f>E167*H167</f>
        <v>4.8000000000000007E-4</v>
      </c>
      <c r="J167" s="266">
        <v>-1.7999999999999999E-2</v>
      </c>
      <c r="K167" s="267">
        <f>E167*J167</f>
        <v>-0.10799999999999998</v>
      </c>
      <c r="O167" s="259">
        <v>2</v>
      </c>
      <c r="AA167" s="232">
        <v>1</v>
      </c>
      <c r="AB167" s="232">
        <v>0</v>
      </c>
      <c r="AC167" s="232">
        <v>0</v>
      </c>
      <c r="AZ167" s="232">
        <v>1</v>
      </c>
      <c r="BA167" s="232">
        <f>IF(AZ167=1,G167,0)</f>
        <v>0</v>
      </c>
      <c r="BB167" s="232">
        <f>IF(AZ167=2,G167,0)</f>
        <v>0</v>
      </c>
      <c r="BC167" s="232">
        <f>IF(AZ167=3,G167,0)</f>
        <v>0</v>
      </c>
      <c r="BD167" s="232">
        <f>IF(AZ167=4,G167,0)</f>
        <v>0</v>
      </c>
      <c r="BE167" s="232">
        <f>IF(AZ167=5,G167,0)</f>
        <v>0</v>
      </c>
      <c r="CA167" s="259">
        <v>1</v>
      </c>
      <c r="CB167" s="259">
        <v>0</v>
      </c>
    </row>
    <row r="168" spans="1:80" x14ac:dyDescent="0.25">
      <c r="A168" s="278"/>
      <c r="B168" s="279" t="s">
        <v>102</v>
      </c>
      <c r="C168" s="280" t="s">
        <v>432</v>
      </c>
      <c r="D168" s="281"/>
      <c r="E168" s="282"/>
      <c r="F168" s="283"/>
      <c r="G168" s="284">
        <f>SUM(G164:G167)</f>
        <v>0</v>
      </c>
      <c r="H168" s="285"/>
      <c r="I168" s="286">
        <f>SUM(I164:I167)</f>
        <v>1.213E-2</v>
      </c>
      <c r="J168" s="285"/>
      <c r="K168" s="286">
        <f>SUM(K164:K167)</f>
        <v>-12.343</v>
      </c>
      <c r="O168" s="259">
        <v>4</v>
      </c>
      <c r="BA168" s="287">
        <f>SUM(BA164:BA167)</f>
        <v>0</v>
      </c>
      <c r="BB168" s="287">
        <f>SUM(BB164:BB167)</f>
        <v>0</v>
      </c>
      <c r="BC168" s="287">
        <f>SUM(BC164:BC167)</f>
        <v>0</v>
      </c>
      <c r="BD168" s="287">
        <f>SUM(BD164:BD167)</f>
        <v>0</v>
      </c>
      <c r="BE168" s="287">
        <f>SUM(BE164:BE167)</f>
        <v>0</v>
      </c>
    </row>
    <row r="169" spans="1:80" x14ac:dyDescent="0.25">
      <c r="A169" s="249" t="s">
        <v>100</v>
      </c>
      <c r="B169" s="250" t="s">
        <v>438</v>
      </c>
      <c r="C169" s="251" t="s">
        <v>439</v>
      </c>
      <c r="D169" s="252"/>
      <c r="E169" s="253"/>
      <c r="F169" s="253"/>
      <c r="G169" s="254"/>
      <c r="H169" s="255"/>
      <c r="I169" s="256"/>
      <c r="J169" s="257"/>
      <c r="K169" s="258"/>
      <c r="O169" s="259">
        <v>1</v>
      </c>
    </row>
    <row r="170" spans="1:80" x14ac:dyDescent="0.25">
      <c r="A170" s="260">
        <v>63</v>
      </c>
      <c r="B170" s="261" t="s">
        <v>441</v>
      </c>
      <c r="C170" s="262" t="s">
        <v>442</v>
      </c>
      <c r="D170" s="263" t="s">
        <v>212</v>
      </c>
      <c r="E170" s="264">
        <v>10</v>
      </c>
      <c r="F170" s="264">
        <v>0</v>
      </c>
      <c r="G170" s="265">
        <f>E170*F170</f>
        <v>0</v>
      </c>
      <c r="H170" s="266">
        <v>0</v>
      </c>
      <c r="I170" s="267">
        <f>E170*H170</f>
        <v>0</v>
      </c>
      <c r="J170" s="266">
        <v>-4.6000000000000001E-4</v>
      </c>
      <c r="K170" s="267">
        <f>E170*J170</f>
        <v>-4.5999999999999999E-3</v>
      </c>
      <c r="O170" s="259">
        <v>2</v>
      </c>
      <c r="AA170" s="232">
        <v>1</v>
      </c>
      <c r="AB170" s="232">
        <v>1</v>
      </c>
      <c r="AC170" s="232">
        <v>1</v>
      </c>
      <c r="AZ170" s="232">
        <v>1</v>
      </c>
      <c r="BA170" s="232">
        <f>IF(AZ170=1,G170,0)</f>
        <v>0</v>
      </c>
      <c r="BB170" s="232">
        <f>IF(AZ170=2,G170,0)</f>
        <v>0</v>
      </c>
      <c r="BC170" s="232">
        <f>IF(AZ170=3,G170,0)</f>
        <v>0</v>
      </c>
      <c r="BD170" s="232">
        <f>IF(AZ170=4,G170,0)</f>
        <v>0</v>
      </c>
      <c r="BE170" s="232">
        <f>IF(AZ170=5,G170,0)</f>
        <v>0</v>
      </c>
      <c r="CA170" s="259">
        <v>1</v>
      </c>
      <c r="CB170" s="259">
        <v>1</v>
      </c>
    </row>
    <row r="171" spans="1:80" x14ac:dyDescent="0.25">
      <c r="A171" s="260">
        <v>64</v>
      </c>
      <c r="B171" s="261" t="s">
        <v>443</v>
      </c>
      <c r="C171" s="262" t="s">
        <v>444</v>
      </c>
      <c r="D171" s="263" t="s">
        <v>151</v>
      </c>
      <c r="E171" s="264">
        <v>4.0599999999999996</v>
      </c>
      <c r="F171" s="264">
        <v>0</v>
      </c>
      <c r="G171" s="265">
        <f>E171*F171</f>
        <v>0</v>
      </c>
      <c r="H171" s="266">
        <v>1.33E-3</v>
      </c>
      <c r="I171" s="267">
        <f>E171*H171</f>
        <v>5.3997999999999997E-3</v>
      </c>
      <c r="J171" s="266">
        <v>-2.5</v>
      </c>
      <c r="K171" s="267">
        <f>E171*J171</f>
        <v>-10.149999999999999</v>
      </c>
      <c r="O171" s="259">
        <v>2</v>
      </c>
      <c r="AA171" s="232">
        <v>1</v>
      </c>
      <c r="AB171" s="232">
        <v>0</v>
      </c>
      <c r="AC171" s="232">
        <v>0</v>
      </c>
      <c r="AZ171" s="232">
        <v>1</v>
      </c>
      <c r="BA171" s="232">
        <f>IF(AZ171=1,G171,0)</f>
        <v>0</v>
      </c>
      <c r="BB171" s="232">
        <f>IF(AZ171=2,G171,0)</f>
        <v>0</v>
      </c>
      <c r="BC171" s="232">
        <f>IF(AZ171=3,G171,0)</f>
        <v>0</v>
      </c>
      <c r="BD171" s="232">
        <f>IF(AZ171=4,G171,0)</f>
        <v>0</v>
      </c>
      <c r="BE171" s="232">
        <f>IF(AZ171=5,G171,0)</f>
        <v>0</v>
      </c>
      <c r="CA171" s="259">
        <v>1</v>
      </c>
      <c r="CB171" s="259">
        <v>0</v>
      </c>
    </row>
    <row r="172" spans="1:80" x14ac:dyDescent="0.25">
      <c r="A172" s="268"/>
      <c r="B172" s="272"/>
      <c r="C172" s="334" t="s">
        <v>309</v>
      </c>
      <c r="D172" s="335"/>
      <c r="E172" s="273">
        <v>4.0599999999999996</v>
      </c>
      <c r="F172" s="274"/>
      <c r="G172" s="275"/>
      <c r="H172" s="276"/>
      <c r="I172" s="270"/>
      <c r="J172" s="277"/>
      <c r="K172" s="270"/>
      <c r="M172" s="271" t="s">
        <v>309</v>
      </c>
      <c r="O172" s="259"/>
    </row>
    <row r="173" spans="1:80" x14ac:dyDescent="0.25">
      <c r="A173" s="260">
        <v>65</v>
      </c>
      <c r="B173" s="261" t="s">
        <v>445</v>
      </c>
      <c r="C173" s="262" t="s">
        <v>446</v>
      </c>
      <c r="D173" s="263" t="s">
        <v>151</v>
      </c>
      <c r="E173" s="264">
        <v>2</v>
      </c>
      <c r="F173" s="264">
        <v>0</v>
      </c>
      <c r="G173" s="265">
        <f>E173*F173</f>
        <v>0</v>
      </c>
      <c r="H173" s="266">
        <v>1.82E-3</v>
      </c>
      <c r="I173" s="267">
        <f>E173*H173</f>
        <v>3.64E-3</v>
      </c>
      <c r="J173" s="266">
        <v>-2.2000000000000002</v>
      </c>
      <c r="K173" s="267">
        <f>E173*J173</f>
        <v>-4.4000000000000004</v>
      </c>
      <c r="O173" s="259">
        <v>2</v>
      </c>
      <c r="AA173" s="232">
        <v>1</v>
      </c>
      <c r="AB173" s="232">
        <v>1</v>
      </c>
      <c r="AC173" s="232">
        <v>1</v>
      </c>
      <c r="AZ173" s="232">
        <v>1</v>
      </c>
      <c r="BA173" s="232">
        <f>IF(AZ173=1,G173,0)</f>
        <v>0</v>
      </c>
      <c r="BB173" s="232">
        <f>IF(AZ173=2,G173,0)</f>
        <v>0</v>
      </c>
      <c r="BC173" s="232">
        <f>IF(AZ173=3,G173,0)</f>
        <v>0</v>
      </c>
      <c r="BD173" s="232">
        <f>IF(AZ173=4,G173,0)</f>
        <v>0</v>
      </c>
      <c r="BE173" s="232">
        <f>IF(AZ173=5,G173,0)</f>
        <v>0</v>
      </c>
      <c r="CA173" s="259">
        <v>1</v>
      </c>
      <c r="CB173" s="259">
        <v>1</v>
      </c>
    </row>
    <row r="174" spans="1:80" x14ac:dyDescent="0.25">
      <c r="A174" s="260">
        <v>66</v>
      </c>
      <c r="B174" s="261" t="s">
        <v>447</v>
      </c>
      <c r="C174" s="262" t="s">
        <v>448</v>
      </c>
      <c r="D174" s="263" t="s">
        <v>195</v>
      </c>
      <c r="E174" s="264">
        <v>65.855840000000001</v>
      </c>
      <c r="F174" s="264">
        <v>0</v>
      </c>
      <c r="G174" s="265">
        <f>E174*F174</f>
        <v>0</v>
      </c>
      <c r="H174" s="266">
        <v>0</v>
      </c>
      <c r="I174" s="267">
        <f>E174*H174</f>
        <v>0</v>
      </c>
      <c r="J174" s="266"/>
      <c r="K174" s="267">
        <f>E174*J174</f>
        <v>0</v>
      </c>
      <c r="O174" s="259">
        <v>2</v>
      </c>
      <c r="AA174" s="232">
        <v>8</v>
      </c>
      <c r="AB174" s="232">
        <v>0</v>
      </c>
      <c r="AC174" s="232">
        <v>3</v>
      </c>
      <c r="AZ174" s="232">
        <v>1</v>
      </c>
      <c r="BA174" s="232">
        <f>IF(AZ174=1,G174,0)</f>
        <v>0</v>
      </c>
      <c r="BB174" s="232">
        <f>IF(AZ174=2,G174,0)</f>
        <v>0</v>
      </c>
      <c r="BC174" s="232">
        <f>IF(AZ174=3,G174,0)</f>
        <v>0</v>
      </c>
      <c r="BD174" s="232">
        <f>IF(AZ174=4,G174,0)</f>
        <v>0</v>
      </c>
      <c r="BE174" s="232">
        <f>IF(AZ174=5,G174,0)</f>
        <v>0</v>
      </c>
      <c r="CA174" s="259">
        <v>8</v>
      </c>
      <c r="CB174" s="259">
        <v>0</v>
      </c>
    </row>
    <row r="175" spans="1:80" x14ac:dyDescent="0.25">
      <c r="A175" s="260">
        <v>67</v>
      </c>
      <c r="B175" s="261" t="s">
        <v>449</v>
      </c>
      <c r="C175" s="262" t="s">
        <v>450</v>
      </c>
      <c r="D175" s="263" t="s">
        <v>195</v>
      </c>
      <c r="E175" s="264">
        <v>65.855840000000001</v>
      </c>
      <c r="F175" s="264">
        <v>0</v>
      </c>
      <c r="G175" s="265">
        <f>E175*F175</f>
        <v>0</v>
      </c>
      <c r="H175" s="266">
        <v>0</v>
      </c>
      <c r="I175" s="267">
        <f>E175*H175</f>
        <v>0</v>
      </c>
      <c r="J175" s="266"/>
      <c r="K175" s="267">
        <f>E175*J175</f>
        <v>0</v>
      </c>
      <c r="O175" s="259">
        <v>2</v>
      </c>
      <c r="AA175" s="232">
        <v>8</v>
      </c>
      <c r="AB175" s="232">
        <v>0</v>
      </c>
      <c r="AC175" s="232">
        <v>3</v>
      </c>
      <c r="AZ175" s="232">
        <v>1</v>
      </c>
      <c r="BA175" s="232">
        <f>IF(AZ175=1,G175,0)</f>
        <v>0</v>
      </c>
      <c r="BB175" s="232">
        <f>IF(AZ175=2,G175,0)</f>
        <v>0</v>
      </c>
      <c r="BC175" s="232">
        <f>IF(AZ175=3,G175,0)</f>
        <v>0</v>
      </c>
      <c r="BD175" s="232">
        <f>IF(AZ175=4,G175,0)</f>
        <v>0</v>
      </c>
      <c r="BE175" s="232">
        <f>IF(AZ175=5,G175,0)</f>
        <v>0</v>
      </c>
      <c r="CA175" s="259">
        <v>8</v>
      </c>
      <c r="CB175" s="259">
        <v>0</v>
      </c>
    </row>
    <row r="176" spans="1:80" x14ac:dyDescent="0.25">
      <c r="A176" s="260">
        <v>68</v>
      </c>
      <c r="B176" s="261" t="s">
        <v>451</v>
      </c>
      <c r="C176" s="262" t="s">
        <v>452</v>
      </c>
      <c r="D176" s="263" t="s">
        <v>195</v>
      </c>
      <c r="E176" s="264">
        <v>592.70255999999995</v>
      </c>
      <c r="F176" s="264">
        <v>0</v>
      </c>
      <c r="G176" s="265">
        <f>E176*F176</f>
        <v>0</v>
      </c>
      <c r="H176" s="266">
        <v>0</v>
      </c>
      <c r="I176" s="267">
        <f>E176*H176</f>
        <v>0</v>
      </c>
      <c r="J176" s="266"/>
      <c r="K176" s="267">
        <f>E176*J176</f>
        <v>0</v>
      </c>
      <c r="O176" s="259">
        <v>2</v>
      </c>
      <c r="AA176" s="232">
        <v>8</v>
      </c>
      <c r="AB176" s="232">
        <v>0</v>
      </c>
      <c r="AC176" s="232">
        <v>3</v>
      </c>
      <c r="AZ176" s="232">
        <v>1</v>
      </c>
      <c r="BA176" s="232">
        <f>IF(AZ176=1,G176,0)</f>
        <v>0</v>
      </c>
      <c r="BB176" s="232">
        <f>IF(AZ176=2,G176,0)</f>
        <v>0</v>
      </c>
      <c r="BC176" s="232">
        <f>IF(AZ176=3,G176,0)</f>
        <v>0</v>
      </c>
      <c r="BD176" s="232">
        <f>IF(AZ176=4,G176,0)</f>
        <v>0</v>
      </c>
      <c r="BE176" s="232">
        <f>IF(AZ176=5,G176,0)</f>
        <v>0</v>
      </c>
      <c r="CA176" s="259">
        <v>8</v>
      </c>
      <c r="CB176" s="259">
        <v>0</v>
      </c>
    </row>
    <row r="177" spans="1:80" x14ac:dyDescent="0.25">
      <c r="A177" s="260">
        <v>69</v>
      </c>
      <c r="B177" s="261" t="s">
        <v>453</v>
      </c>
      <c r="C177" s="262" t="s">
        <v>454</v>
      </c>
      <c r="D177" s="263" t="s">
        <v>195</v>
      </c>
      <c r="E177" s="264">
        <v>65.855840000000001</v>
      </c>
      <c r="F177" s="264">
        <v>0</v>
      </c>
      <c r="G177" s="265">
        <f>E177*F177</f>
        <v>0</v>
      </c>
      <c r="H177" s="266">
        <v>0</v>
      </c>
      <c r="I177" s="267">
        <f>E177*H177</f>
        <v>0</v>
      </c>
      <c r="J177" s="266"/>
      <c r="K177" s="267">
        <f>E177*J177</f>
        <v>0</v>
      </c>
      <c r="O177" s="259">
        <v>2</v>
      </c>
      <c r="AA177" s="232">
        <v>8</v>
      </c>
      <c r="AB177" s="232">
        <v>0</v>
      </c>
      <c r="AC177" s="232">
        <v>3</v>
      </c>
      <c r="AZ177" s="232">
        <v>1</v>
      </c>
      <c r="BA177" s="232">
        <f>IF(AZ177=1,G177,0)</f>
        <v>0</v>
      </c>
      <c r="BB177" s="232">
        <f>IF(AZ177=2,G177,0)</f>
        <v>0</v>
      </c>
      <c r="BC177" s="232">
        <f>IF(AZ177=3,G177,0)</f>
        <v>0</v>
      </c>
      <c r="BD177" s="232">
        <f>IF(AZ177=4,G177,0)</f>
        <v>0</v>
      </c>
      <c r="BE177" s="232">
        <f>IF(AZ177=5,G177,0)</f>
        <v>0</v>
      </c>
      <c r="CA177" s="259">
        <v>8</v>
      </c>
      <c r="CB177" s="259">
        <v>0</v>
      </c>
    </row>
    <row r="178" spans="1:80" x14ac:dyDescent="0.25">
      <c r="A178" s="278"/>
      <c r="B178" s="279" t="s">
        <v>102</v>
      </c>
      <c r="C178" s="280" t="s">
        <v>440</v>
      </c>
      <c r="D178" s="281"/>
      <c r="E178" s="282"/>
      <c r="F178" s="283"/>
      <c r="G178" s="284">
        <f>SUM(G169:G177)</f>
        <v>0</v>
      </c>
      <c r="H178" s="285"/>
      <c r="I178" s="286">
        <f>SUM(I169:I177)</f>
        <v>9.0398000000000006E-3</v>
      </c>
      <c r="J178" s="285"/>
      <c r="K178" s="286">
        <f>SUM(K169:K177)</f>
        <v>-14.554599999999999</v>
      </c>
      <c r="O178" s="259">
        <v>4</v>
      </c>
      <c r="BA178" s="287">
        <f>SUM(BA169:BA177)</f>
        <v>0</v>
      </c>
      <c r="BB178" s="287">
        <f>SUM(BB169:BB177)</f>
        <v>0</v>
      </c>
      <c r="BC178" s="287">
        <f>SUM(BC169:BC177)</f>
        <v>0</v>
      </c>
      <c r="BD178" s="287">
        <f>SUM(BD169:BD177)</f>
        <v>0</v>
      </c>
      <c r="BE178" s="287">
        <f>SUM(BE169:BE177)</f>
        <v>0</v>
      </c>
    </row>
    <row r="179" spans="1:80" x14ac:dyDescent="0.25">
      <c r="A179" s="249" t="s">
        <v>100</v>
      </c>
      <c r="B179" s="250" t="s">
        <v>197</v>
      </c>
      <c r="C179" s="251" t="s">
        <v>198</v>
      </c>
      <c r="D179" s="252"/>
      <c r="E179" s="253"/>
      <c r="F179" s="253"/>
      <c r="G179" s="254"/>
      <c r="H179" s="255"/>
      <c r="I179" s="256"/>
      <c r="J179" s="257"/>
      <c r="K179" s="258"/>
      <c r="O179" s="259">
        <v>1</v>
      </c>
    </row>
    <row r="180" spans="1:80" x14ac:dyDescent="0.25">
      <c r="A180" s="260">
        <v>70</v>
      </c>
      <c r="B180" s="261" t="s">
        <v>455</v>
      </c>
      <c r="C180" s="262" t="s">
        <v>456</v>
      </c>
      <c r="D180" s="263" t="s">
        <v>195</v>
      </c>
      <c r="E180" s="264">
        <v>464.45795539599999</v>
      </c>
      <c r="F180" s="264">
        <v>0</v>
      </c>
      <c r="G180" s="265">
        <f>E180*F180</f>
        <v>0</v>
      </c>
      <c r="H180" s="266">
        <v>0</v>
      </c>
      <c r="I180" s="267">
        <f>E180*H180</f>
        <v>0</v>
      </c>
      <c r="J180" s="266"/>
      <c r="K180" s="267">
        <f>E180*J180</f>
        <v>0</v>
      </c>
      <c r="O180" s="259">
        <v>2</v>
      </c>
      <c r="AA180" s="232">
        <v>7</v>
      </c>
      <c r="AB180" s="232">
        <v>1</v>
      </c>
      <c r="AC180" s="232">
        <v>2</v>
      </c>
      <c r="AZ180" s="232">
        <v>1</v>
      </c>
      <c r="BA180" s="232">
        <f>IF(AZ180=1,G180,0)</f>
        <v>0</v>
      </c>
      <c r="BB180" s="232">
        <f>IF(AZ180=2,G180,0)</f>
        <v>0</v>
      </c>
      <c r="BC180" s="232">
        <f>IF(AZ180=3,G180,0)</f>
        <v>0</v>
      </c>
      <c r="BD180" s="232">
        <f>IF(AZ180=4,G180,0)</f>
        <v>0</v>
      </c>
      <c r="BE180" s="232">
        <f>IF(AZ180=5,G180,0)</f>
        <v>0</v>
      </c>
      <c r="CA180" s="259">
        <v>7</v>
      </c>
      <c r="CB180" s="259">
        <v>1</v>
      </c>
    </row>
    <row r="181" spans="1:80" x14ac:dyDescent="0.25">
      <c r="A181" s="278"/>
      <c r="B181" s="279" t="s">
        <v>102</v>
      </c>
      <c r="C181" s="280" t="s">
        <v>199</v>
      </c>
      <c r="D181" s="281"/>
      <c r="E181" s="282"/>
      <c r="F181" s="283"/>
      <c r="G181" s="284">
        <f>SUM(G179:G180)</f>
        <v>0</v>
      </c>
      <c r="H181" s="285"/>
      <c r="I181" s="286">
        <f>SUM(I179:I180)</f>
        <v>0</v>
      </c>
      <c r="J181" s="285"/>
      <c r="K181" s="286">
        <f>SUM(K179:K180)</f>
        <v>0</v>
      </c>
      <c r="O181" s="259">
        <v>4</v>
      </c>
      <c r="BA181" s="287">
        <f>SUM(BA179:BA180)</f>
        <v>0</v>
      </c>
      <c r="BB181" s="287">
        <f>SUM(BB179:BB180)</f>
        <v>0</v>
      </c>
      <c r="BC181" s="287">
        <f>SUM(BC179:BC180)</f>
        <v>0</v>
      </c>
      <c r="BD181" s="287">
        <f>SUM(BD179:BD180)</f>
        <v>0</v>
      </c>
      <c r="BE181" s="287">
        <f>SUM(BE179:BE180)</f>
        <v>0</v>
      </c>
    </row>
    <row r="182" spans="1:80" x14ac:dyDescent="0.25">
      <c r="A182" s="249" t="s">
        <v>100</v>
      </c>
      <c r="B182" s="250" t="s">
        <v>457</v>
      </c>
      <c r="C182" s="251" t="s">
        <v>458</v>
      </c>
      <c r="D182" s="252"/>
      <c r="E182" s="253"/>
      <c r="F182" s="253"/>
      <c r="G182" s="254"/>
      <c r="H182" s="255"/>
      <c r="I182" s="256"/>
      <c r="J182" s="257"/>
      <c r="K182" s="258"/>
      <c r="O182" s="259">
        <v>1</v>
      </c>
    </row>
    <row r="183" spans="1:80" ht="20.399999999999999" x14ac:dyDescent="0.25">
      <c r="A183" s="260">
        <v>71</v>
      </c>
      <c r="B183" s="261" t="s">
        <v>460</v>
      </c>
      <c r="C183" s="262" t="s">
        <v>461</v>
      </c>
      <c r="D183" s="263" t="s">
        <v>212</v>
      </c>
      <c r="E183" s="264">
        <v>12.5</v>
      </c>
      <c r="F183" s="264">
        <v>0</v>
      </c>
      <c r="G183" s="265">
        <f>E183*F183</f>
        <v>0</v>
      </c>
      <c r="H183" s="266">
        <v>6.0000000000000002E-5</v>
      </c>
      <c r="I183" s="267">
        <f>E183*H183</f>
        <v>7.5000000000000002E-4</v>
      </c>
      <c r="J183" s="266">
        <v>0</v>
      </c>
      <c r="K183" s="267">
        <f>E183*J183</f>
        <v>0</v>
      </c>
      <c r="O183" s="259">
        <v>2</v>
      </c>
      <c r="AA183" s="232">
        <v>1</v>
      </c>
      <c r="AB183" s="232">
        <v>7</v>
      </c>
      <c r="AC183" s="232">
        <v>7</v>
      </c>
      <c r="AZ183" s="232">
        <v>2</v>
      </c>
      <c r="BA183" s="232">
        <f>IF(AZ183=1,G183,0)</f>
        <v>0</v>
      </c>
      <c r="BB183" s="232">
        <f>IF(AZ183=2,G183,0)</f>
        <v>0</v>
      </c>
      <c r="BC183" s="232">
        <f>IF(AZ183=3,G183,0)</f>
        <v>0</v>
      </c>
      <c r="BD183" s="232">
        <f>IF(AZ183=4,G183,0)</f>
        <v>0</v>
      </c>
      <c r="BE183" s="232">
        <f>IF(AZ183=5,G183,0)</f>
        <v>0</v>
      </c>
      <c r="CA183" s="259">
        <v>1</v>
      </c>
      <c r="CB183" s="259">
        <v>7</v>
      </c>
    </row>
    <row r="184" spans="1:80" x14ac:dyDescent="0.25">
      <c r="A184" s="268"/>
      <c r="B184" s="269"/>
      <c r="C184" s="326" t="s">
        <v>462</v>
      </c>
      <c r="D184" s="327"/>
      <c r="E184" s="327"/>
      <c r="F184" s="327"/>
      <c r="G184" s="328"/>
      <c r="I184" s="270"/>
      <c r="K184" s="270"/>
      <c r="L184" s="271" t="s">
        <v>462</v>
      </c>
      <c r="O184" s="259">
        <v>3</v>
      </c>
    </row>
    <row r="185" spans="1:80" x14ac:dyDescent="0.25">
      <c r="A185" s="260">
        <v>72</v>
      </c>
      <c r="B185" s="261" t="s">
        <v>463</v>
      </c>
      <c r="C185" s="262" t="s">
        <v>464</v>
      </c>
      <c r="D185" s="263" t="s">
        <v>212</v>
      </c>
      <c r="E185" s="264">
        <v>37</v>
      </c>
      <c r="F185" s="264">
        <v>0</v>
      </c>
      <c r="G185" s="265">
        <f>E185*F185</f>
        <v>0</v>
      </c>
      <c r="H185" s="266">
        <v>1.9000000000000001E-4</v>
      </c>
      <c r="I185" s="267">
        <f>E185*H185</f>
        <v>7.0300000000000007E-3</v>
      </c>
      <c r="J185" s="266">
        <v>0</v>
      </c>
      <c r="K185" s="267">
        <f>E185*J185</f>
        <v>0</v>
      </c>
      <c r="O185" s="259">
        <v>2</v>
      </c>
      <c r="AA185" s="232">
        <v>1</v>
      </c>
      <c r="AB185" s="232">
        <v>7</v>
      </c>
      <c r="AC185" s="232">
        <v>7</v>
      </c>
      <c r="AZ185" s="232">
        <v>2</v>
      </c>
      <c r="BA185" s="232">
        <f>IF(AZ185=1,G185,0)</f>
        <v>0</v>
      </c>
      <c r="BB185" s="232">
        <f>IF(AZ185=2,G185,0)</f>
        <v>0</v>
      </c>
      <c r="BC185" s="232">
        <f>IF(AZ185=3,G185,0)</f>
        <v>0</v>
      </c>
      <c r="BD185" s="232">
        <f>IF(AZ185=4,G185,0)</f>
        <v>0</v>
      </c>
      <c r="BE185" s="232">
        <f>IF(AZ185=5,G185,0)</f>
        <v>0</v>
      </c>
      <c r="CA185" s="259">
        <v>1</v>
      </c>
      <c r="CB185" s="259">
        <v>7</v>
      </c>
    </row>
    <row r="186" spans="1:80" x14ac:dyDescent="0.25">
      <c r="A186" s="268"/>
      <c r="B186" s="272"/>
      <c r="C186" s="334" t="s">
        <v>465</v>
      </c>
      <c r="D186" s="335"/>
      <c r="E186" s="273">
        <v>25</v>
      </c>
      <c r="F186" s="274"/>
      <c r="G186" s="275"/>
      <c r="H186" s="276"/>
      <c r="I186" s="270"/>
      <c r="J186" s="277"/>
      <c r="K186" s="270"/>
      <c r="M186" s="271" t="s">
        <v>465</v>
      </c>
      <c r="O186" s="259"/>
    </row>
    <row r="187" spans="1:80" x14ac:dyDescent="0.25">
      <c r="A187" s="268"/>
      <c r="B187" s="272"/>
      <c r="C187" s="334" t="s">
        <v>466</v>
      </c>
      <c r="D187" s="335"/>
      <c r="E187" s="273">
        <v>12</v>
      </c>
      <c r="F187" s="274"/>
      <c r="G187" s="275"/>
      <c r="H187" s="276"/>
      <c r="I187" s="270"/>
      <c r="J187" s="277"/>
      <c r="K187" s="270"/>
      <c r="M187" s="271" t="s">
        <v>466</v>
      </c>
      <c r="O187" s="259"/>
    </row>
    <row r="188" spans="1:80" x14ac:dyDescent="0.25">
      <c r="A188" s="278"/>
      <c r="B188" s="279" t="s">
        <v>102</v>
      </c>
      <c r="C188" s="280" t="s">
        <v>459</v>
      </c>
      <c r="D188" s="281"/>
      <c r="E188" s="282"/>
      <c r="F188" s="283"/>
      <c r="G188" s="284">
        <f>SUM(G182:G187)</f>
        <v>0</v>
      </c>
      <c r="H188" s="285"/>
      <c r="I188" s="286">
        <f>SUM(I182:I187)</f>
        <v>7.7800000000000005E-3</v>
      </c>
      <c r="J188" s="285"/>
      <c r="K188" s="286">
        <f>SUM(K182:K187)</f>
        <v>0</v>
      </c>
      <c r="O188" s="259">
        <v>4</v>
      </c>
      <c r="BA188" s="287">
        <f>SUM(BA182:BA187)</f>
        <v>0</v>
      </c>
      <c r="BB188" s="287">
        <f>SUM(BB182:BB187)</f>
        <v>0</v>
      </c>
      <c r="BC188" s="287">
        <f>SUM(BC182:BC187)</f>
        <v>0</v>
      </c>
      <c r="BD188" s="287">
        <f>SUM(BD182:BD187)</f>
        <v>0</v>
      </c>
      <c r="BE188" s="287">
        <f>SUM(BE182:BE187)</f>
        <v>0</v>
      </c>
    </row>
    <row r="189" spans="1:80" x14ac:dyDescent="0.25">
      <c r="A189" s="249" t="s">
        <v>100</v>
      </c>
      <c r="B189" s="250" t="s">
        <v>467</v>
      </c>
      <c r="C189" s="251" t="s">
        <v>468</v>
      </c>
      <c r="D189" s="252"/>
      <c r="E189" s="253"/>
      <c r="F189" s="253"/>
      <c r="G189" s="254"/>
      <c r="H189" s="255"/>
      <c r="I189" s="256"/>
      <c r="J189" s="257"/>
      <c r="K189" s="258"/>
      <c r="O189" s="259">
        <v>1</v>
      </c>
    </row>
    <row r="190" spans="1:80" ht="20.399999999999999" x14ac:dyDescent="0.25">
      <c r="A190" s="260">
        <v>73</v>
      </c>
      <c r="B190" s="261" t="s">
        <v>470</v>
      </c>
      <c r="C190" s="262" t="s">
        <v>471</v>
      </c>
      <c r="D190" s="263" t="s">
        <v>186</v>
      </c>
      <c r="E190" s="264">
        <v>20.75</v>
      </c>
      <c r="F190" s="264">
        <v>0</v>
      </c>
      <c r="G190" s="265">
        <f>E190*F190</f>
        <v>0</v>
      </c>
      <c r="H190" s="266">
        <v>0</v>
      </c>
      <c r="I190" s="267">
        <f>E190*H190</f>
        <v>0</v>
      </c>
      <c r="J190" s="266"/>
      <c r="K190" s="267">
        <f>E190*J190</f>
        <v>0</v>
      </c>
      <c r="O190" s="259">
        <v>2</v>
      </c>
      <c r="AA190" s="232">
        <v>12</v>
      </c>
      <c r="AB190" s="232">
        <v>0</v>
      </c>
      <c r="AC190" s="232">
        <v>59</v>
      </c>
      <c r="AZ190" s="232">
        <v>2</v>
      </c>
      <c r="BA190" s="232">
        <f>IF(AZ190=1,G190,0)</f>
        <v>0</v>
      </c>
      <c r="BB190" s="232">
        <f>IF(AZ190=2,G190,0)</f>
        <v>0</v>
      </c>
      <c r="BC190" s="232">
        <f>IF(AZ190=3,G190,0)</f>
        <v>0</v>
      </c>
      <c r="BD190" s="232">
        <f>IF(AZ190=4,G190,0)</f>
        <v>0</v>
      </c>
      <c r="BE190" s="232">
        <f>IF(AZ190=5,G190,0)</f>
        <v>0</v>
      </c>
      <c r="CA190" s="259">
        <v>12</v>
      </c>
      <c r="CB190" s="259">
        <v>0</v>
      </c>
    </row>
    <row r="191" spans="1:80" x14ac:dyDescent="0.25">
      <c r="A191" s="268"/>
      <c r="B191" s="272"/>
      <c r="C191" s="334" t="s">
        <v>472</v>
      </c>
      <c r="D191" s="335"/>
      <c r="E191" s="273">
        <v>20.75</v>
      </c>
      <c r="F191" s="274"/>
      <c r="G191" s="275"/>
      <c r="H191" s="276"/>
      <c r="I191" s="270"/>
      <c r="J191" s="277"/>
      <c r="K191" s="270"/>
      <c r="M191" s="271" t="s">
        <v>472</v>
      </c>
      <c r="O191" s="259"/>
    </row>
    <row r="192" spans="1:80" x14ac:dyDescent="0.25">
      <c r="A192" s="260">
        <v>74</v>
      </c>
      <c r="B192" s="261" t="s">
        <v>473</v>
      </c>
      <c r="C192" s="262" t="s">
        <v>474</v>
      </c>
      <c r="D192" s="263" t="s">
        <v>186</v>
      </c>
      <c r="E192" s="264">
        <v>20.75</v>
      </c>
      <c r="F192" s="264">
        <v>0</v>
      </c>
      <c r="G192" s="265">
        <f>E192*F192</f>
        <v>0</v>
      </c>
      <c r="H192" s="266">
        <v>0</v>
      </c>
      <c r="I192" s="267">
        <f>E192*H192</f>
        <v>0</v>
      </c>
      <c r="J192" s="266"/>
      <c r="K192" s="267">
        <f>E192*J192</f>
        <v>0</v>
      </c>
      <c r="O192" s="259">
        <v>2</v>
      </c>
      <c r="AA192" s="232">
        <v>12</v>
      </c>
      <c r="AB192" s="232">
        <v>0</v>
      </c>
      <c r="AC192" s="232">
        <v>60</v>
      </c>
      <c r="AZ192" s="232">
        <v>2</v>
      </c>
      <c r="BA192" s="232">
        <f>IF(AZ192=1,G192,0)</f>
        <v>0</v>
      </c>
      <c r="BB192" s="232">
        <f>IF(AZ192=2,G192,0)</f>
        <v>0</v>
      </c>
      <c r="BC192" s="232">
        <f>IF(AZ192=3,G192,0)</f>
        <v>0</v>
      </c>
      <c r="BD192" s="232">
        <f>IF(AZ192=4,G192,0)</f>
        <v>0</v>
      </c>
      <c r="BE192" s="232">
        <f>IF(AZ192=5,G192,0)</f>
        <v>0</v>
      </c>
      <c r="CA192" s="259">
        <v>12</v>
      </c>
      <c r="CB192" s="259">
        <v>0</v>
      </c>
    </row>
    <row r="193" spans="1:57" x14ac:dyDescent="0.25">
      <c r="A193" s="278"/>
      <c r="B193" s="279" t="s">
        <v>102</v>
      </c>
      <c r="C193" s="280" t="s">
        <v>469</v>
      </c>
      <c r="D193" s="281"/>
      <c r="E193" s="282"/>
      <c r="F193" s="283"/>
      <c r="G193" s="284">
        <f>SUM(G189:G192)</f>
        <v>0</v>
      </c>
      <c r="H193" s="285"/>
      <c r="I193" s="286">
        <f>SUM(I189:I192)</f>
        <v>0</v>
      </c>
      <c r="J193" s="285"/>
      <c r="K193" s="286">
        <f>SUM(K189:K192)</f>
        <v>0</v>
      </c>
      <c r="O193" s="259">
        <v>4</v>
      </c>
      <c r="BA193" s="287">
        <f>SUM(BA189:BA192)</f>
        <v>0</v>
      </c>
      <c r="BB193" s="287">
        <f>SUM(BB189:BB192)</f>
        <v>0</v>
      </c>
      <c r="BC193" s="287">
        <f>SUM(BC189:BC192)</f>
        <v>0</v>
      </c>
      <c r="BD193" s="287">
        <f>SUM(BD189:BD192)</f>
        <v>0</v>
      </c>
      <c r="BE193" s="287">
        <f>SUM(BE189:BE192)</f>
        <v>0</v>
      </c>
    </row>
    <row r="194" spans="1:57" x14ac:dyDescent="0.25">
      <c r="E194" s="232"/>
    </row>
    <row r="195" spans="1:57" x14ac:dyDescent="0.25">
      <c r="E195" s="232"/>
    </row>
    <row r="196" spans="1:57" x14ac:dyDescent="0.25">
      <c r="E196" s="232"/>
    </row>
    <row r="197" spans="1:57" x14ac:dyDescent="0.25">
      <c r="E197" s="232"/>
    </row>
    <row r="198" spans="1:57" x14ac:dyDescent="0.25">
      <c r="E198" s="232"/>
    </row>
    <row r="199" spans="1:57" x14ac:dyDescent="0.25">
      <c r="E199" s="232"/>
    </row>
    <row r="200" spans="1:57" x14ac:dyDescent="0.25">
      <c r="E200" s="232"/>
    </row>
    <row r="201" spans="1:57" x14ac:dyDescent="0.25">
      <c r="E201" s="232"/>
    </row>
    <row r="202" spans="1:57" x14ac:dyDescent="0.25">
      <c r="E202" s="232"/>
    </row>
    <row r="203" spans="1:57" x14ac:dyDescent="0.25">
      <c r="E203" s="232"/>
    </row>
    <row r="204" spans="1:57" x14ac:dyDescent="0.25">
      <c r="E204" s="232"/>
    </row>
    <row r="205" spans="1:57" x14ac:dyDescent="0.25">
      <c r="E205" s="232"/>
    </row>
    <row r="206" spans="1:57" x14ac:dyDescent="0.25">
      <c r="E206" s="232"/>
    </row>
    <row r="207" spans="1:57" x14ac:dyDescent="0.25">
      <c r="E207" s="232"/>
    </row>
    <row r="208" spans="1:57" x14ac:dyDescent="0.25">
      <c r="E208" s="232"/>
    </row>
    <row r="209" spans="1:7" x14ac:dyDescent="0.25">
      <c r="E209" s="232"/>
    </row>
    <row r="210" spans="1:7" x14ac:dyDescent="0.25">
      <c r="E210" s="232"/>
    </row>
    <row r="211" spans="1:7" x14ac:dyDescent="0.25">
      <c r="E211" s="232"/>
    </row>
    <row r="212" spans="1:7" x14ac:dyDescent="0.25">
      <c r="E212" s="232"/>
    </row>
    <row r="213" spans="1:7" x14ac:dyDescent="0.25">
      <c r="E213" s="232"/>
    </row>
    <row r="214" spans="1:7" x14ac:dyDescent="0.25">
      <c r="E214" s="232"/>
    </row>
    <row r="215" spans="1:7" x14ac:dyDescent="0.25">
      <c r="E215" s="232"/>
    </row>
    <row r="216" spans="1:7" x14ac:dyDescent="0.25">
      <c r="E216" s="232"/>
    </row>
    <row r="217" spans="1:7" x14ac:dyDescent="0.25">
      <c r="A217" s="277"/>
      <c r="B217" s="277"/>
      <c r="C217" s="277"/>
      <c r="D217" s="277"/>
      <c r="E217" s="277"/>
      <c r="F217" s="277"/>
      <c r="G217" s="277"/>
    </row>
    <row r="218" spans="1:7" x14ac:dyDescent="0.25">
      <c r="A218" s="277"/>
      <c r="B218" s="277"/>
      <c r="C218" s="277"/>
      <c r="D218" s="277"/>
      <c r="E218" s="277"/>
      <c r="F218" s="277"/>
      <c r="G218" s="277"/>
    </row>
    <row r="219" spans="1:7" x14ac:dyDescent="0.25">
      <c r="A219" s="277"/>
      <c r="B219" s="277"/>
      <c r="C219" s="277"/>
      <c r="D219" s="277"/>
      <c r="E219" s="277"/>
      <c r="F219" s="277"/>
      <c r="G219" s="277"/>
    </row>
    <row r="220" spans="1:7" x14ac:dyDescent="0.25">
      <c r="A220" s="277"/>
      <c r="B220" s="277"/>
      <c r="C220" s="277"/>
      <c r="D220" s="277"/>
      <c r="E220" s="277"/>
      <c r="F220" s="277"/>
      <c r="G220" s="277"/>
    </row>
    <row r="221" spans="1:7" x14ac:dyDescent="0.25">
      <c r="E221" s="232"/>
    </row>
    <row r="222" spans="1:7" x14ac:dyDescent="0.25">
      <c r="E222" s="232"/>
    </row>
    <row r="223" spans="1:7" x14ac:dyDescent="0.25">
      <c r="E223" s="232"/>
    </row>
    <row r="224" spans="1:7" x14ac:dyDescent="0.25">
      <c r="E224" s="232"/>
    </row>
    <row r="225" spans="5:5" x14ac:dyDescent="0.25">
      <c r="E225" s="232"/>
    </row>
    <row r="226" spans="5:5" x14ac:dyDescent="0.25">
      <c r="E226" s="232"/>
    </row>
    <row r="227" spans="5:5" x14ac:dyDescent="0.25">
      <c r="E227" s="232"/>
    </row>
    <row r="228" spans="5:5" x14ac:dyDescent="0.25">
      <c r="E228" s="232"/>
    </row>
    <row r="229" spans="5:5" x14ac:dyDescent="0.25">
      <c r="E229" s="232"/>
    </row>
    <row r="230" spans="5:5" x14ac:dyDescent="0.25">
      <c r="E230" s="232"/>
    </row>
    <row r="231" spans="5:5" x14ac:dyDescent="0.25">
      <c r="E231" s="232"/>
    </row>
    <row r="232" spans="5:5" x14ac:dyDescent="0.25">
      <c r="E232" s="232"/>
    </row>
    <row r="233" spans="5:5" x14ac:dyDescent="0.25">
      <c r="E233" s="232"/>
    </row>
    <row r="234" spans="5:5" x14ac:dyDescent="0.25">
      <c r="E234" s="232"/>
    </row>
    <row r="235" spans="5:5" x14ac:dyDescent="0.25">
      <c r="E235" s="232"/>
    </row>
    <row r="236" spans="5:5" x14ac:dyDescent="0.25">
      <c r="E236" s="232"/>
    </row>
    <row r="237" spans="5:5" x14ac:dyDescent="0.25">
      <c r="E237" s="232"/>
    </row>
    <row r="238" spans="5:5" x14ac:dyDescent="0.25">
      <c r="E238" s="232"/>
    </row>
    <row r="239" spans="5:5" x14ac:dyDescent="0.25">
      <c r="E239" s="232"/>
    </row>
    <row r="240" spans="5:5" x14ac:dyDescent="0.25">
      <c r="E240" s="232"/>
    </row>
    <row r="241" spans="1:7" x14ac:dyDescent="0.25">
      <c r="E241" s="232"/>
    </row>
    <row r="242" spans="1:7" x14ac:dyDescent="0.25">
      <c r="E242" s="232"/>
    </row>
    <row r="243" spans="1:7" x14ac:dyDescent="0.25">
      <c r="E243" s="232"/>
    </row>
    <row r="244" spans="1:7" x14ac:dyDescent="0.25">
      <c r="E244" s="232"/>
    </row>
    <row r="245" spans="1:7" x14ac:dyDescent="0.25">
      <c r="E245" s="232"/>
    </row>
    <row r="246" spans="1:7" x14ac:dyDescent="0.25">
      <c r="E246" s="232"/>
    </row>
    <row r="247" spans="1:7" x14ac:dyDescent="0.25">
      <c r="E247" s="232"/>
    </row>
    <row r="248" spans="1:7" x14ac:dyDescent="0.25">
      <c r="E248" s="232"/>
    </row>
    <row r="249" spans="1:7" x14ac:dyDescent="0.25">
      <c r="E249" s="232"/>
    </row>
    <row r="250" spans="1:7" x14ac:dyDescent="0.25">
      <c r="E250" s="232"/>
    </row>
    <row r="251" spans="1:7" x14ac:dyDescent="0.25">
      <c r="E251" s="232"/>
    </row>
    <row r="252" spans="1:7" x14ac:dyDescent="0.25">
      <c r="A252" s="288"/>
      <c r="B252" s="288"/>
    </row>
    <row r="253" spans="1:7" x14ac:dyDescent="0.25">
      <c r="A253" s="277"/>
      <c r="B253" s="277"/>
      <c r="C253" s="289"/>
      <c r="D253" s="289"/>
      <c r="E253" s="290"/>
      <c r="F253" s="289"/>
      <c r="G253" s="291"/>
    </row>
    <row r="254" spans="1:7" x14ac:dyDescent="0.25">
      <c r="A254" s="292"/>
      <c r="B254" s="292"/>
      <c r="C254" s="277"/>
      <c r="D254" s="277"/>
      <c r="E254" s="293"/>
      <c r="F254" s="277"/>
      <c r="G254" s="277"/>
    </row>
    <row r="255" spans="1:7" x14ac:dyDescent="0.25">
      <c r="A255" s="277"/>
      <c r="B255" s="277"/>
      <c r="C255" s="277"/>
      <c r="D255" s="277"/>
      <c r="E255" s="293"/>
      <c r="F255" s="277"/>
      <c r="G255" s="277"/>
    </row>
    <row r="256" spans="1:7" x14ac:dyDescent="0.25">
      <c r="A256" s="277"/>
      <c r="B256" s="277"/>
      <c r="C256" s="277"/>
      <c r="D256" s="277"/>
      <c r="E256" s="293"/>
      <c r="F256" s="277"/>
      <c r="G256" s="277"/>
    </row>
    <row r="257" spans="1:7" x14ac:dyDescent="0.25">
      <c r="A257" s="277"/>
      <c r="B257" s="277"/>
      <c r="C257" s="277"/>
      <c r="D257" s="277"/>
      <c r="E257" s="293"/>
      <c r="F257" s="277"/>
      <c r="G257" s="277"/>
    </row>
    <row r="258" spans="1:7" x14ac:dyDescent="0.25">
      <c r="A258" s="277"/>
      <c r="B258" s="277"/>
      <c r="C258" s="277"/>
      <c r="D258" s="277"/>
      <c r="E258" s="293"/>
      <c r="F258" s="277"/>
      <c r="G258" s="277"/>
    </row>
    <row r="259" spans="1:7" x14ac:dyDescent="0.25">
      <c r="A259" s="277"/>
      <c r="B259" s="277"/>
      <c r="C259" s="277"/>
      <c r="D259" s="277"/>
      <c r="E259" s="293"/>
      <c r="F259" s="277"/>
      <c r="G259" s="277"/>
    </row>
    <row r="260" spans="1:7" x14ac:dyDescent="0.25">
      <c r="A260" s="277"/>
      <c r="B260" s="277"/>
      <c r="C260" s="277"/>
      <c r="D260" s="277"/>
      <c r="E260" s="293"/>
      <c r="F260" s="277"/>
      <c r="G260" s="277"/>
    </row>
    <row r="261" spans="1:7" x14ac:dyDescent="0.25">
      <c r="A261" s="277"/>
      <c r="B261" s="277"/>
      <c r="C261" s="277"/>
      <c r="D261" s="277"/>
      <c r="E261" s="293"/>
      <c r="F261" s="277"/>
      <c r="G261" s="277"/>
    </row>
    <row r="262" spans="1:7" x14ac:dyDescent="0.25">
      <c r="A262" s="277"/>
      <c r="B262" s="277"/>
      <c r="C262" s="277"/>
      <c r="D262" s="277"/>
      <c r="E262" s="293"/>
      <c r="F262" s="277"/>
      <c r="G262" s="277"/>
    </row>
    <row r="263" spans="1:7" x14ac:dyDescent="0.25">
      <c r="A263" s="277"/>
      <c r="B263" s="277"/>
      <c r="C263" s="277"/>
      <c r="D263" s="277"/>
      <c r="E263" s="293"/>
      <c r="F263" s="277"/>
      <c r="G263" s="277"/>
    </row>
    <row r="264" spans="1:7" x14ac:dyDescent="0.25">
      <c r="A264" s="277"/>
      <c r="B264" s="277"/>
      <c r="C264" s="277"/>
      <c r="D264" s="277"/>
      <c r="E264" s="293"/>
      <c r="F264" s="277"/>
      <c r="G264" s="277"/>
    </row>
    <row r="265" spans="1:7" x14ac:dyDescent="0.25">
      <c r="A265" s="277"/>
      <c r="B265" s="277"/>
      <c r="C265" s="277"/>
      <c r="D265" s="277"/>
      <c r="E265" s="293"/>
      <c r="F265" s="277"/>
      <c r="G265" s="277"/>
    </row>
    <row r="266" spans="1:7" x14ac:dyDescent="0.25">
      <c r="A266" s="277"/>
      <c r="B266" s="277"/>
      <c r="C266" s="277"/>
      <c r="D266" s="277"/>
      <c r="E266" s="293"/>
      <c r="F266" s="277"/>
      <c r="G266" s="277"/>
    </row>
  </sheetData>
  <mergeCells count="71">
    <mergeCell ref="A1:G1"/>
    <mergeCell ref="A3:B3"/>
    <mergeCell ref="A4:B4"/>
    <mergeCell ref="E4:G4"/>
    <mergeCell ref="C9:D9"/>
    <mergeCell ref="C31:D31"/>
    <mergeCell ref="C33:D33"/>
    <mergeCell ref="C37:D37"/>
    <mergeCell ref="C19:D19"/>
    <mergeCell ref="C21:D21"/>
    <mergeCell ref="C25:D25"/>
    <mergeCell ref="C26:D26"/>
    <mergeCell ref="C56:D56"/>
    <mergeCell ref="C58:G58"/>
    <mergeCell ref="C59:D59"/>
    <mergeCell ref="C41:D41"/>
    <mergeCell ref="C42:D42"/>
    <mergeCell ref="C43:D43"/>
    <mergeCell ref="C44:D44"/>
    <mergeCell ref="C48:D48"/>
    <mergeCell ref="C49:D49"/>
    <mergeCell ref="C51:D51"/>
    <mergeCell ref="C53:G53"/>
    <mergeCell ref="C54:D54"/>
    <mergeCell ref="C61:D61"/>
    <mergeCell ref="C62:D62"/>
    <mergeCell ref="C64:G64"/>
    <mergeCell ref="C65:G65"/>
    <mergeCell ref="C66:D66"/>
    <mergeCell ref="C91:D91"/>
    <mergeCell ref="C92:D92"/>
    <mergeCell ref="C95:D95"/>
    <mergeCell ref="C71:D71"/>
    <mergeCell ref="C72:D72"/>
    <mergeCell ref="C74:D74"/>
    <mergeCell ref="C75:D75"/>
    <mergeCell ref="C78:D78"/>
    <mergeCell ref="C79:D79"/>
    <mergeCell ref="C80:D80"/>
    <mergeCell ref="C84:D84"/>
    <mergeCell ref="C86:D86"/>
    <mergeCell ref="C87:D87"/>
    <mergeCell ref="C88:D88"/>
    <mergeCell ref="C90:D90"/>
    <mergeCell ref="C114:D114"/>
    <mergeCell ref="C115:D115"/>
    <mergeCell ref="C116:D116"/>
    <mergeCell ref="C96:D96"/>
    <mergeCell ref="C97:D97"/>
    <mergeCell ref="C104:D104"/>
    <mergeCell ref="C106:D106"/>
    <mergeCell ref="C108:D108"/>
    <mergeCell ref="C110:D110"/>
    <mergeCell ref="C134:D134"/>
    <mergeCell ref="C135:D135"/>
    <mergeCell ref="C137:D137"/>
    <mergeCell ref="C120:D120"/>
    <mergeCell ref="C121:D121"/>
    <mergeCell ref="C123:D123"/>
    <mergeCell ref="C129:D129"/>
    <mergeCell ref="C153:D153"/>
    <mergeCell ref="C155:G155"/>
    <mergeCell ref="C157:D157"/>
    <mergeCell ref="C159:D159"/>
    <mergeCell ref="C161:D161"/>
    <mergeCell ref="C166:D166"/>
    <mergeCell ref="C191:D191"/>
    <mergeCell ref="C172:D172"/>
    <mergeCell ref="C184:G184"/>
    <mergeCell ref="C186:D186"/>
    <mergeCell ref="C187:D187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4"/>
  <dimension ref="A1:BE51"/>
  <sheetViews>
    <sheetView zoomScaleNormal="100" workbookViewId="0">
      <selection activeCell="J1" sqref="J1"/>
    </sheetView>
  </sheetViews>
  <sheetFormatPr defaultColWidth="9.109375" defaultRowHeight="13.2" x14ac:dyDescent="0.25"/>
  <cols>
    <col min="1" max="1" width="2" style="1" customWidth="1"/>
    <col min="2" max="2" width="15" style="1" customWidth="1"/>
    <col min="3" max="3" width="15.88671875" style="1" customWidth="1"/>
    <col min="4" max="4" width="14.5546875" style="1" customWidth="1"/>
    <col min="5" max="5" width="13.5546875" style="1" customWidth="1"/>
    <col min="6" max="6" width="16.5546875" style="1" customWidth="1"/>
    <col min="7" max="7" width="15.33203125" style="1" customWidth="1"/>
    <col min="8" max="16384" width="9.109375" style="1"/>
  </cols>
  <sheetData>
    <row r="1" spans="1:57" ht="24.75" customHeight="1" thickBot="1" x14ac:dyDescent="0.3">
      <c r="A1" s="93" t="s">
        <v>33</v>
      </c>
      <c r="B1" s="94"/>
      <c r="C1" s="94"/>
      <c r="D1" s="94"/>
      <c r="E1" s="94"/>
      <c r="F1" s="94"/>
      <c r="G1" s="94"/>
    </row>
    <row r="2" spans="1:57" ht="12.75" customHeight="1" x14ac:dyDescent="0.25">
      <c r="A2" s="95" t="s">
        <v>34</v>
      </c>
      <c r="B2" s="96"/>
      <c r="C2" s="97" t="s">
        <v>479</v>
      </c>
      <c r="D2" s="97" t="s">
        <v>477</v>
      </c>
      <c r="E2" s="98"/>
      <c r="F2" s="99" t="s">
        <v>35</v>
      </c>
      <c r="G2" s="100"/>
    </row>
    <row r="3" spans="1:57" ht="3" hidden="1" customHeight="1" x14ac:dyDescent="0.25">
      <c r="A3" s="101"/>
      <c r="B3" s="102"/>
      <c r="C3" s="103"/>
      <c r="D3" s="103"/>
      <c r="E3" s="104"/>
      <c r="F3" s="105"/>
      <c r="G3" s="106"/>
    </row>
    <row r="4" spans="1:57" ht="12" customHeight="1" x14ac:dyDescent="0.25">
      <c r="A4" s="107" t="s">
        <v>36</v>
      </c>
      <c r="B4" s="102"/>
      <c r="C4" s="103"/>
      <c r="D4" s="103"/>
      <c r="E4" s="104"/>
      <c r="F4" s="105" t="s">
        <v>37</v>
      </c>
      <c r="G4" s="108"/>
    </row>
    <row r="5" spans="1:57" ht="12.9" customHeight="1" x14ac:dyDescent="0.25">
      <c r="A5" s="109" t="s">
        <v>476</v>
      </c>
      <c r="B5" s="110"/>
      <c r="C5" s="111" t="s">
        <v>477</v>
      </c>
      <c r="D5" s="112"/>
      <c r="E5" s="110"/>
      <c r="F5" s="105" t="s">
        <v>38</v>
      </c>
      <c r="G5" s="106"/>
    </row>
    <row r="6" spans="1:57" ht="12.9" customHeight="1" x14ac:dyDescent="0.25">
      <c r="A6" s="107" t="s">
        <v>39</v>
      </c>
      <c r="B6" s="102"/>
      <c r="C6" s="103"/>
      <c r="D6" s="103"/>
      <c r="E6" s="104"/>
      <c r="F6" s="113" t="s">
        <v>40</v>
      </c>
      <c r="G6" s="114">
        <v>0</v>
      </c>
      <c r="O6" s="115"/>
    </row>
    <row r="7" spans="1:57" ht="12.9" customHeight="1" x14ac:dyDescent="0.25">
      <c r="A7" s="116" t="s">
        <v>103</v>
      </c>
      <c r="B7" s="117"/>
      <c r="C7" s="118" t="s">
        <v>104</v>
      </c>
      <c r="D7" s="119"/>
      <c r="E7" s="119"/>
      <c r="F7" s="120" t="s">
        <v>41</v>
      </c>
      <c r="G7" s="114">
        <f>IF(G6=0,,ROUND((F30+F32)/G6,1))</f>
        <v>0</v>
      </c>
    </row>
    <row r="8" spans="1:57" x14ac:dyDescent="0.25">
      <c r="A8" s="121" t="s">
        <v>42</v>
      </c>
      <c r="B8" s="105"/>
      <c r="C8" s="314"/>
      <c r="D8" s="314"/>
      <c r="E8" s="315"/>
      <c r="F8" s="122" t="s">
        <v>43</v>
      </c>
      <c r="G8" s="123"/>
      <c r="H8" s="124"/>
      <c r="I8" s="125"/>
    </row>
    <row r="9" spans="1:57" x14ac:dyDescent="0.25">
      <c r="A9" s="121" t="s">
        <v>44</v>
      </c>
      <c r="B9" s="105"/>
      <c r="C9" s="314"/>
      <c r="D9" s="314"/>
      <c r="E9" s="315"/>
      <c r="F9" s="105"/>
      <c r="G9" s="126"/>
      <c r="H9" s="127"/>
    </row>
    <row r="10" spans="1:57" x14ac:dyDescent="0.25">
      <c r="A10" s="121" t="s">
        <v>45</v>
      </c>
      <c r="B10" s="105"/>
      <c r="C10" s="314"/>
      <c r="D10" s="314"/>
      <c r="E10" s="314"/>
      <c r="F10" s="128"/>
      <c r="G10" s="129"/>
      <c r="H10" s="130"/>
    </row>
    <row r="11" spans="1:57" ht="13.5" customHeight="1" x14ac:dyDescent="0.25">
      <c r="A11" s="121" t="s">
        <v>46</v>
      </c>
      <c r="B11" s="105"/>
      <c r="C11" s="314"/>
      <c r="D11" s="314"/>
      <c r="E11" s="314"/>
      <c r="F11" s="131" t="s">
        <v>47</v>
      </c>
      <c r="G11" s="132"/>
      <c r="H11" s="127"/>
      <c r="BA11" s="133"/>
      <c r="BB11" s="133"/>
      <c r="BC11" s="133"/>
      <c r="BD11" s="133"/>
      <c r="BE11" s="133"/>
    </row>
    <row r="12" spans="1:57" ht="12.75" customHeight="1" x14ac:dyDescent="0.25">
      <c r="A12" s="134" t="s">
        <v>48</v>
      </c>
      <c r="B12" s="102"/>
      <c r="C12" s="316"/>
      <c r="D12" s="316"/>
      <c r="E12" s="316"/>
      <c r="F12" s="135" t="s">
        <v>49</v>
      </c>
      <c r="G12" s="136"/>
      <c r="H12" s="127"/>
    </row>
    <row r="13" spans="1:57" ht="28.5" customHeight="1" thickBot="1" x14ac:dyDescent="0.3">
      <c r="A13" s="137" t="s">
        <v>50</v>
      </c>
      <c r="B13" s="138"/>
      <c r="C13" s="138"/>
      <c r="D13" s="138"/>
      <c r="E13" s="139"/>
      <c r="F13" s="139"/>
      <c r="G13" s="140"/>
      <c r="H13" s="127"/>
    </row>
    <row r="14" spans="1:57" ht="17.25" customHeight="1" thickBot="1" x14ac:dyDescent="0.3">
      <c r="A14" s="141" t="s">
        <v>51</v>
      </c>
      <c r="B14" s="142"/>
      <c r="C14" s="143"/>
      <c r="D14" s="144" t="s">
        <v>52</v>
      </c>
      <c r="E14" s="145"/>
      <c r="F14" s="145"/>
      <c r="G14" s="143"/>
    </row>
    <row r="15" spans="1:57" ht="15.9" customHeight="1" x14ac:dyDescent="0.25">
      <c r="A15" s="146"/>
      <c r="B15" s="147" t="s">
        <v>53</v>
      </c>
      <c r="C15" s="148">
        <v>0</v>
      </c>
      <c r="D15" s="149" t="str">
        <f>'01.3 016-Ch-1.3 Rek'!A20</f>
        <v>Ztížené výrobní podmínky</v>
      </c>
      <c r="E15" s="150"/>
      <c r="F15" s="151"/>
      <c r="G15" s="148">
        <f>'01.3 016-Ch-1.3 Rek'!I20</f>
        <v>0</v>
      </c>
    </row>
    <row r="16" spans="1:57" ht="15.9" customHeight="1" x14ac:dyDescent="0.25">
      <c r="A16" s="146" t="s">
        <v>54</v>
      </c>
      <c r="B16" s="147" t="s">
        <v>55</v>
      </c>
      <c r="C16" s="148">
        <f>'01.3 016-Ch-1.3 Rek'!F15</f>
        <v>0</v>
      </c>
      <c r="D16" s="101" t="str">
        <f>'01.3 016-Ch-1.3 Rek'!A21</f>
        <v>Oborová přirážka</v>
      </c>
      <c r="E16" s="152"/>
      <c r="F16" s="153"/>
      <c r="G16" s="148">
        <f>'01.3 016-Ch-1.3 Rek'!I21</f>
        <v>0</v>
      </c>
    </row>
    <row r="17" spans="1:7" ht="15.9" customHeight="1" x14ac:dyDescent="0.25">
      <c r="A17" s="146" t="s">
        <v>56</v>
      </c>
      <c r="B17" s="147" t="s">
        <v>57</v>
      </c>
      <c r="C17" s="148">
        <f>'01.3 016-Ch-1.3 Rek'!H15</f>
        <v>0</v>
      </c>
      <c r="D17" s="101" t="str">
        <f>'01.3 016-Ch-1.3 Rek'!A22</f>
        <v>Přesun stavebních kapacit</v>
      </c>
      <c r="E17" s="152"/>
      <c r="F17" s="153"/>
      <c r="G17" s="148">
        <f>'01.3 016-Ch-1.3 Rek'!I22</f>
        <v>0</v>
      </c>
    </row>
    <row r="18" spans="1:7" ht="15.9" customHeight="1" x14ac:dyDescent="0.25">
      <c r="A18" s="154" t="s">
        <v>58</v>
      </c>
      <c r="B18" s="155" t="s">
        <v>59</v>
      </c>
      <c r="C18" s="148">
        <f>'01.3 016-Ch-1.3 Rek'!G15</f>
        <v>0</v>
      </c>
      <c r="D18" s="101" t="str">
        <f>'01.3 016-Ch-1.3 Rek'!A23</f>
        <v>Mimostaveništní doprava</v>
      </c>
      <c r="E18" s="152"/>
      <c r="F18" s="153"/>
      <c r="G18" s="148">
        <f>'01.3 016-Ch-1.3 Rek'!I23</f>
        <v>0</v>
      </c>
    </row>
    <row r="19" spans="1:7" ht="15.9" customHeight="1" x14ac:dyDescent="0.25">
      <c r="A19" s="156" t="s">
        <v>60</v>
      </c>
      <c r="B19" s="147"/>
      <c r="C19" s="148">
        <v>0</v>
      </c>
      <c r="D19" s="101" t="str">
        <f>'01.3 016-Ch-1.3 Rek'!A24</f>
        <v>Zařízení staveniště</v>
      </c>
      <c r="E19" s="152"/>
      <c r="F19" s="153"/>
      <c r="G19" s="148">
        <f>'01.3 016-Ch-1.3 Rek'!I24</f>
        <v>0</v>
      </c>
    </row>
    <row r="20" spans="1:7" ht="15.9" customHeight="1" x14ac:dyDescent="0.25">
      <c r="A20" s="156"/>
      <c r="B20" s="147"/>
      <c r="C20" s="148"/>
      <c r="D20" s="101" t="str">
        <f>'01.3 016-Ch-1.3 Rek'!A25</f>
        <v>Provoz investora</v>
      </c>
      <c r="E20" s="152"/>
      <c r="F20" s="153"/>
      <c r="G20" s="148">
        <f>'01.3 016-Ch-1.3 Rek'!I25</f>
        <v>0</v>
      </c>
    </row>
    <row r="21" spans="1:7" ht="15.9" customHeight="1" x14ac:dyDescent="0.25">
      <c r="A21" s="156" t="s">
        <v>30</v>
      </c>
      <c r="B21" s="147"/>
      <c r="C21" s="148">
        <f>'01.3 016-Ch-1.3 Rek'!I15</f>
        <v>0</v>
      </c>
      <c r="D21" s="101" t="str">
        <f>'01.3 016-Ch-1.3 Rek'!A26</f>
        <v>Kompletační činnost (IČD)</v>
      </c>
      <c r="E21" s="152"/>
      <c r="F21" s="153"/>
      <c r="G21" s="148">
        <f>'01.3 016-Ch-1.3 Rek'!I26</f>
        <v>0</v>
      </c>
    </row>
    <row r="22" spans="1:7" ht="15.9" customHeight="1" x14ac:dyDescent="0.25">
      <c r="A22" s="157" t="s">
        <v>61</v>
      </c>
      <c r="B22" s="127"/>
      <c r="C22" s="148">
        <f>C19+C21</f>
        <v>0</v>
      </c>
      <c r="D22" s="101" t="s">
        <v>62</v>
      </c>
      <c r="E22" s="152"/>
      <c r="F22" s="153"/>
      <c r="G22" s="148">
        <f>G23-SUM(G15:G21)</f>
        <v>0</v>
      </c>
    </row>
    <row r="23" spans="1:7" ht="15.9" customHeight="1" thickBot="1" x14ac:dyDescent="0.3">
      <c r="A23" s="312" t="s">
        <v>63</v>
      </c>
      <c r="B23" s="313"/>
      <c r="C23" s="158">
        <f>C22+G23</f>
        <v>0</v>
      </c>
      <c r="D23" s="159" t="s">
        <v>64</v>
      </c>
      <c r="E23" s="160"/>
      <c r="F23" s="161"/>
      <c r="G23" s="148">
        <f>'01.3 016-Ch-1.3 Rek'!H28</f>
        <v>0</v>
      </c>
    </row>
    <row r="24" spans="1:7" x14ac:dyDescent="0.25">
      <c r="A24" s="162" t="s">
        <v>65</v>
      </c>
      <c r="B24" s="163"/>
      <c r="C24" s="164"/>
      <c r="D24" s="163" t="s">
        <v>66</v>
      </c>
      <c r="E24" s="163"/>
      <c r="F24" s="165" t="s">
        <v>67</v>
      </c>
      <c r="G24" s="166"/>
    </row>
    <row r="25" spans="1:7" x14ac:dyDescent="0.25">
      <c r="A25" s="157" t="s">
        <v>68</v>
      </c>
      <c r="B25" s="127"/>
      <c r="C25" s="167"/>
      <c r="D25" s="127" t="s">
        <v>68</v>
      </c>
      <c r="F25" s="168" t="s">
        <v>68</v>
      </c>
      <c r="G25" s="169"/>
    </row>
    <row r="26" spans="1:7" ht="37.5" customHeight="1" x14ac:dyDescent="0.25">
      <c r="A26" s="157" t="s">
        <v>69</v>
      </c>
      <c r="B26" s="170"/>
      <c r="C26" s="167"/>
      <c r="D26" s="127" t="s">
        <v>69</v>
      </c>
      <c r="F26" s="168" t="s">
        <v>69</v>
      </c>
      <c r="G26" s="169"/>
    </row>
    <row r="27" spans="1:7" x14ac:dyDescent="0.25">
      <c r="A27" s="157"/>
      <c r="B27" s="171"/>
      <c r="C27" s="167"/>
      <c r="D27" s="127"/>
      <c r="F27" s="168"/>
      <c r="G27" s="169"/>
    </row>
    <row r="28" spans="1:7" x14ac:dyDescent="0.25">
      <c r="A28" s="157" t="s">
        <v>70</v>
      </c>
      <c r="B28" s="127"/>
      <c r="C28" s="167"/>
      <c r="D28" s="168" t="s">
        <v>71</v>
      </c>
      <c r="E28" s="167"/>
      <c r="F28" s="172" t="s">
        <v>71</v>
      </c>
      <c r="G28" s="169"/>
    </row>
    <row r="29" spans="1:7" ht="69" customHeight="1" x14ac:dyDescent="0.25">
      <c r="A29" s="157"/>
      <c r="B29" s="127"/>
      <c r="C29" s="173"/>
      <c r="D29" s="174"/>
      <c r="E29" s="173"/>
      <c r="F29" s="127"/>
      <c r="G29" s="169"/>
    </row>
    <row r="30" spans="1:7" x14ac:dyDescent="0.25">
      <c r="A30" s="175" t="s">
        <v>12</v>
      </c>
      <c r="B30" s="176"/>
      <c r="C30" s="177">
        <v>21</v>
      </c>
      <c r="D30" s="176" t="s">
        <v>72</v>
      </c>
      <c r="E30" s="178"/>
      <c r="F30" s="307">
        <f>C23-F32</f>
        <v>0</v>
      </c>
      <c r="G30" s="308"/>
    </row>
    <row r="31" spans="1:7" x14ac:dyDescent="0.25">
      <c r="A31" s="175" t="s">
        <v>73</v>
      </c>
      <c r="B31" s="176"/>
      <c r="C31" s="177">
        <f>C30</f>
        <v>21</v>
      </c>
      <c r="D31" s="176" t="s">
        <v>74</v>
      </c>
      <c r="E31" s="178"/>
      <c r="F31" s="307">
        <f>ROUND(PRODUCT(F30,C31/100),0)</f>
        <v>0</v>
      </c>
      <c r="G31" s="308"/>
    </row>
    <row r="32" spans="1:7" x14ac:dyDescent="0.25">
      <c r="A32" s="175" t="s">
        <v>12</v>
      </c>
      <c r="B32" s="176"/>
      <c r="C32" s="177">
        <v>0</v>
      </c>
      <c r="D32" s="176" t="s">
        <v>74</v>
      </c>
      <c r="E32" s="178"/>
      <c r="F32" s="307">
        <v>0</v>
      </c>
      <c r="G32" s="308"/>
    </row>
    <row r="33" spans="1:8" x14ac:dyDescent="0.25">
      <c r="A33" s="175" t="s">
        <v>73</v>
      </c>
      <c r="B33" s="179"/>
      <c r="C33" s="180">
        <f>C32</f>
        <v>0</v>
      </c>
      <c r="D33" s="176" t="s">
        <v>74</v>
      </c>
      <c r="E33" s="153"/>
      <c r="F33" s="307">
        <f>ROUND(PRODUCT(F32,C33/100),0)</f>
        <v>0</v>
      </c>
      <c r="G33" s="308"/>
    </row>
    <row r="34" spans="1:8" s="184" customFormat="1" ht="19.5" customHeight="1" thickBot="1" x14ac:dyDescent="0.35">
      <c r="A34" s="181" t="s">
        <v>75</v>
      </c>
      <c r="B34" s="182"/>
      <c r="C34" s="182"/>
      <c r="D34" s="182"/>
      <c r="E34" s="183"/>
      <c r="F34" s="309">
        <f>ROUND(SUM(F30:F33),0)</f>
        <v>0</v>
      </c>
      <c r="G34" s="310"/>
    </row>
    <row r="36" spans="1:8" x14ac:dyDescent="0.2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 x14ac:dyDescent="0.25">
      <c r="A37" s="2"/>
      <c r="B37" s="311"/>
      <c r="C37" s="311"/>
      <c r="D37" s="311"/>
      <c r="E37" s="311"/>
      <c r="F37" s="311"/>
      <c r="G37" s="311"/>
      <c r="H37" s="1" t="s">
        <v>2</v>
      </c>
    </row>
    <row r="38" spans="1:8" ht="12.75" customHeight="1" x14ac:dyDescent="0.25">
      <c r="A38" s="185"/>
      <c r="B38" s="311"/>
      <c r="C38" s="311"/>
      <c r="D38" s="311"/>
      <c r="E38" s="311"/>
      <c r="F38" s="311"/>
      <c r="G38" s="311"/>
      <c r="H38" s="1" t="s">
        <v>2</v>
      </c>
    </row>
    <row r="39" spans="1:8" x14ac:dyDescent="0.25">
      <c r="A39" s="185"/>
      <c r="B39" s="311"/>
      <c r="C39" s="311"/>
      <c r="D39" s="311"/>
      <c r="E39" s="311"/>
      <c r="F39" s="311"/>
      <c r="G39" s="311"/>
      <c r="H39" s="1" t="s">
        <v>2</v>
      </c>
    </row>
    <row r="40" spans="1:8" x14ac:dyDescent="0.25">
      <c r="A40" s="185"/>
      <c r="B40" s="311"/>
      <c r="C40" s="311"/>
      <c r="D40" s="311"/>
      <c r="E40" s="311"/>
      <c r="F40" s="311"/>
      <c r="G40" s="311"/>
      <c r="H40" s="1" t="s">
        <v>2</v>
      </c>
    </row>
    <row r="41" spans="1:8" x14ac:dyDescent="0.25">
      <c r="A41" s="185"/>
      <c r="B41" s="311"/>
      <c r="C41" s="311"/>
      <c r="D41" s="311"/>
      <c r="E41" s="311"/>
      <c r="F41" s="311"/>
      <c r="G41" s="311"/>
      <c r="H41" s="1" t="s">
        <v>2</v>
      </c>
    </row>
    <row r="42" spans="1:8" x14ac:dyDescent="0.25">
      <c r="A42" s="185"/>
      <c r="B42" s="311"/>
      <c r="C42" s="311"/>
      <c r="D42" s="311"/>
      <c r="E42" s="311"/>
      <c r="F42" s="311"/>
      <c r="G42" s="311"/>
      <c r="H42" s="1" t="s">
        <v>2</v>
      </c>
    </row>
    <row r="43" spans="1:8" x14ac:dyDescent="0.25">
      <c r="A43" s="185"/>
      <c r="B43" s="311"/>
      <c r="C43" s="311"/>
      <c r="D43" s="311"/>
      <c r="E43" s="311"/>
      <c r="F43" s="311"/>
      <c r="G43" s="311"/>
      <c r="H43" s="1" t="s">
        <v>2</v>
      </c>
    </row>
    <row r="44" spans="1:8" ht="12.75" customHeight="1" x14ac:dyDescent="0.25">
      <c r="A44" s="185"/>
      <c r="B44" s="311"/>
      <c r="C44" s="311"/>
      <c r="D44" s="311"/>
      <c r="E44" s="311"/>
      <c r="F44" s="311"/>
      <c r="G44" s="311"/>
      <c r="H44" s="1" t="s">
        <v>2</v>
      </c>
    </row>
    <row r="45" spans="1:8" ht="12.75" customHeight="1" x14ac:dyDescent="0.25">
      <c r="A45" s="185"/>
      <c r="B45" s="311"/>
      <c r="C45" s="311"/>
      <c r="D45" s="311"/>
      <c r="E45" s="311"/>
      <c r="F45" s="311"/>
      <c r="G45" s="311"/>
      <c r="H45" s="1" t="s">
        <v>2</v>
      </c>
    </row>
    <row r="46" spans="1:8" x14ac:dyDescent="0.25">
      <c r="B46" s="306"/>
      <c r="C46" s="306"/>
      <c r="D46" s="306"/>
      <c r="E46" s="306"/>
      <c r="F46" s="306"/>
      <c r="G46" s="306"/>
    </row>
    <row r="47" spans="1:8" x14ac:dyDescent="0.25">
      <c r="B47" s="306"/>
      <c r="C47" s="306"/>
      <c r="D47" s="306"/>
      <c r="E47" s="306"/>
      <c r="F47" s="306"/>
      <c r="G47" s="306"/>
    </row>
    <row r="48" spans="1:8" x14ac:dyDescent="0.25">
      <c r="B48" s="306"/>
      <c r="C48" s="306"/>
      <c r="D48" s="306"/>
      <c r="E48" s="306"/>
      <c r="F48" s="306"/>
      <c r="G48" s="306"/>
    </row>
    <row r="49" spans="2:7" x14ac:dyDescent="0.25">
      <c r="B49" s="306"/>
      <c r="C49" s="306"/>
      <c r="D49" s="306"/>
      <c r="E49" s="306"/>
      <c r="F49" s="306"/>
      <c r="G49" s="306"/>
    </row>
    <row r="50" spans="2:7" x14ac:dyDescent="0.25">
      <c r="B50" s="306"/>
      <c r="C50" s="306"/>
      <c r="D50" s="306"/>
      <c r="E50" s="306"/>
      <c r="F50" s="306"/>
      <c r="G50" s="306"/>
    </row>
    <row r="51" spans="2:7" x14ac:dyDescent="0.25">
      <c r="B51" s="306"/>
      <c r="C51" s="306"/>
      <c r="D51" s="306"/>
      <c r="E51" s="306"/>
      <c r="F51" s="306"/>
      <c r="G51" s="306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34"/>
  <dimension ref="A1:BE79"/>
  <sheetViews>
    <sheetView workbookViewId="0">
      <selection activeCell="H1" sqref="H1"/>
    </sheetView>
  </sheetViews>
  <sheetFormatPr defaultColWidth="9.109375" defaultRowHeight="13.2" x14ac:dyDescent="0.25"/>
  <cols>
    <col min="1" max="1" width="5.88671875" style="1" customWidth="1"/>
    <col min="2" max="2" width="6.109375" style="1" customWidth="1"/>
    <col min="3" max="3" width="11.44140625" style="1" customWidth="1"/>
    <col min="4" max="4" width="15.88671875" style="1" customWidth="1"/>
    <col min="5" max="5" width="11.33203125" style="1" customWidth="1"/>
    <col min="6" max="6" width="10.88671875" style="1" customWidth="1"/>
    <col min="7" max="7" width="11" style="1" customWidth="1"/>
    <col min="8" max="8" width="11.109375" style="1" customWidth="1"/>
    <col min="9" max="9" width="10.6640625" style="1" customWidth="1"/>
    <col min="10" max="16384" width="9.109375" style="1"/>
  </cols>
  <sheetData>
    <row r="1" spans="1:9" ht="13.8" thickTop="1" x14ac:dyDescent="0.25">
      <c r="A1" s="317" t="s">
        <v>3</v>
      </c>
      <c r="B1" s="318"/>
      <c r="C1" s="186" t="s">
        <v>105</v>
      </c>
      <c r="D1" s="187"/>
      <c r="E1" s="188"/>
      <c r="F1" s="187"/>
      <c r="G1" s="189" t="s">
        <v>77</v>
      </c>
      <c r="H1" s="190" t="s">
        <v>479</v>
      </c>
      <c r="I1" s="191"/>
    </row>
    <row r="2" spans="1:9" ht="13.8" thickBot="1" x14ac:dyDescent="0.3">
      <c r="A2" s="319" t="s">
        <v>78</v>
      </c>
      <c r="B2" s="320"/>
      <c r="C2" s="192" t="s">
        <v>478</v>
      </c>
      <c r="D2" s="193"/>
      <c r="E2" s="194"/>
      <c r="F2" s="193"/>
      <c r="G2" s="321" t="s">
        <v>477</v>
      </c>
      <c r="H2" s="322"/>
      <c r="I2" s="323"/>
    </row>
    <row r="3" spans="1:9" ht="13.8" thickTop="1" x14ac:dyDescent="0.25">
      <c r="F3" s="127"/>
    </row>
    <row r="4" spans="1:9" ht="19.5" customHeight="1" x14ac:dyDescent="0.3">
      <c r="A4" s="195" t="s">
        <v>79</v>
      </c>
      <c r="B4" s="196"/>
      <c r="C4" s="196"/>
      <c r="D4" s="196"/>
      <c r="E4" s="197"/>
      <c r="F4" s="196"/>
      <c r="G4" s="196"/>
      <c r="H4" s="196"/>
      <c r="I4" s="196"/>
    </row>
    <row r="5" spans="1:9" ht="13.8" thickBot="1" x14ac:dyDescent="0.3"/>
    <row r="6" spans="1:9" s="127" customFormat="1" ht="13.8" thickBot="1" x14ac:dyDescent="0.3">
      <c r="A6" s="198"/>
      <c r="B6" s="199" t="s">
        <v>80</v>
      </c>
      <c r="C6" s="199"/>
      <c r="D6" s="200"/>
      <c r="E6" s="201" t="s">
        <v>26</v>
      </c>
      <c r="F6" s="202" t="s">
        <v>27</v>
      </c>
      <c r="G6" s="202" t="s">
        <v>28</v>
      </c>
      <c r="H6" s="202" t="s">
        <v>29</v>
      </c>
      <c r="I6" s="203" t="s">
        <v>30</v>
      </c>
    </row>
    <row r="7" spans="1:9" s="127" customFormat="1" x14ac:dyDescent="0.25">
      <c r="A7" s="294" t="str">
        <f>'01.3 016-Ch-1.3 Pol'!B7</f>
        <v>11</v>
      </c>
      <c r="B7" s="62" t="str">
        <f>'01.3 016-Ch-1.3 Pol'!C7</f>
        <v>Přípravné a přidružené práce</v>
      </c>
      <c r="D7" s="204"/>
      <c r="E7" s="295">
        <v>0</v>
      </c>
      <c r="F7" s="296">
        <f>'01.3 016-Ch-1.3 Pol'!BB12</f>
        <v>0</v>
      </c>
      <c r="G7" s="296">
        <f>'01.3 016-Ch-1.3 Pol'!BC12</f>
        <v>0</v>
      </c>
      <c r="H7" s="296">
        <f>'01.3 016-Ch-1.3 Pol'!BD12</f>
        <v>0</v>
      </c>
      <c r="I7" s="297">
        <f>'01.3 016-Ch-1.3 Pol'!BE12</f>
        <v>0</v>
      </c>
    </row>
    <row r="8" spans="1:9" s="127" customFormat="1" x14ac:dyDescent="0.25">
      <c r="A8" s="294" t="str">
        <f>'01.3 016-Ch-1.3 Pol'!B13</f>
        <v>12</v>
      </c>
      <c r="B8" s="62" t="str">
        <f>'01.3 016-Ch-1.3 Pol'!C13</f>
        <v>Odkopávky a prokopávky</v>
      </c>
      <c r="D8" s="204"/>
      <c r="E8" s="295">
        <v>0</v>
      </c>
      <c r="F8" s="296">
        <f>'01.3 016-Ch-1.3 Pol'!BB22</f>
        <v>0</v>
      </c>
      <c r="G8" s="296">
        <f>'01.3 016-Ch-1.3 Pol'!BC22</f>
        <v>0</v>
      </c>
      <c r="H8" s="296">
        <f>'01.3 016-Ch-1.3 Pol'!BD22</f>
        <v>0</v>
      </c>
      <c r="I8" s="297">
        <f>'01.3 016-Ch-1.3 Pol'!BE22</f>
        <v>0</v>
      </c>
    </row>
    <row r="9" spans="1:9" s="127" customFormat="1" x14ac:dyDescent="0.25">
      <c r="A9" s="294" t="str">
        <f>'01.3 016-Ch-1.3 Pol'!B23</f>
        <v>13</v>
      </c>
      <c r="B9" s="62" t="str">
        <f>'01.3 016-Ch-1.3 Pol'!C23</f>
        <v>Hloubené vykopávky</v>
      </c>
      <c r="D9" s="204"/>
      <c r="E9" s="295">
        <v>0</v>
      </c>
      <c r="F9" s="296">
        <f>'01.3 016-Ch-1.3 Pol'!BB28</f>
        <v>0</v>
      </c>
      <c r="G9" s="296">
        <f>'01.3 016-Ch-1.3 Pol'!BC28</f>
        <v>0</v>
      </c>
      <c r="H9" s="296">
        <f>'01.3 016-Ch-1.3 Pol'!BD28</f>
        <v>0</v>
      </c>
      <c r="I9" s="297">
        <f>'01.3 016-Ch-1.3 Pol'!BE28</f>
        <v>0</v>
      </c>
    </row>
    <row r="10" spans="1:9" s="127" customFormat="1" x14ac:dyDescent="0.25">
      <c r="A10" s="294" t="str">
        <f>'01.3 016-Ch-1.3 Pol'!B29</f>
        <v>16</v>
      </c>
      <c r="B10" s="62" t="str">
        <f>'01.3 016-Ch-1.3 Pol'!C29</f>
        <v>Přemístění výkopku</v>
      </c>
      <c r="D10" s="204"/>
      <c r="E10" s="295">
        <v>0</v>
      </c>
      <c r="F10" s="296">
        <f>'01.3 016-Ch-1.3 Pol'!BB34</f>
        <v>0</v>
      </c>
      <c r="G10" s="296">
        <f>'01.3 016-Ch-1.3 Pol'!BC34</f>
        <v>0</v>
      </c>
      <c r="H10" s="296">
        <f>'01.3 016-Ch-1.3 Pol'!BD34</f>
        <v>0</v>
      </c>
      <c r="I10" s="297">
        <f>'01.3 016-Ch-1.3 Pol'!BE34</f>
        <v>0</v>
      </c>
    </row>
    <row r="11" spans="1:9" s="127" customFormat="1" x14ac:dyDescent="0.25">
      <c r="A11" s="294" t="str">
        <f>'01.3 016-Ch-1.3 Pol'!B35</f>
        <v>17</v>
      </c>
      <c r="B11" s="62" t="str">
        <f>'01.3 016-Ch-1.3 Pol'!C35</f>
        <v>Konstrukce ze zemin</v>
      </c>
      <c r="D11" s="204"/>
      <c r="E11" s="295">
        <v>0</v>
      </c>
      <c r="F11" s="296">
        <f>'01.3 016-Ch-1.3 Pol'!BB39</f>
        <v>0</v>
      </c>
      <c r="G11" s="296">
        <f>'01.3 016-Ch-1.3 Pol'!BC39</f>
        <v>0</v>
      </c>
      <c r="H11" s="296">
        <f>'01.3 016-Ch-1.3 Pol'!BD39</f>
        <v>0</v>
      </c>
      <c r="I11" s="297">
        <f>'01.3 016-Ch-1.3 Pol'!BE39</f>
        <v>0</v>
      </c>
    </row>
    <row r="12" spans="1:9" s="127" customFormat="1" x14ac:dyDescent="0.25">
      <c r="A12" s="294" t="str">
        <f>'01.3 016-Ch-1.3 Pol'!B40</f>
        <v>18</v>
      </c>
      <c r="B12" s="62" t="str">
        <f>'01.3 016-Ch-1.3 Pol'!C40</f>
        <v>Povrchové úpravy terénu</v>
      </c>
      <c r="D12" s="204"/>
      <c r="E12" s="295">
        <v>0</v>
      </c>
      <c r="F12" s="296">
        <f>'01.3 016-Ch-1.3 Pol'!BB46</f>
        <v>0</v>
      </c>
      <c r="G12" s="296">
        <f>'01.3 016-Ch-1.3 Pol'!BC46</f>
        <v>0</v>
      </c>
      <c r="H12" s="296">
        <f>'01.3 016-Ch-1.3 Pol'!BD46</f>
        <v>0</v>
      </c>
      <c r="I12" s="297">
        <f>'01.3 016-Ch-1.3 Pol'!BE46</f>
        <v>0</v>
      </c>
    </row>
    <row r="13" spans="1:9" s="127" customFormat="1" x14ac:dyDescent="0.25">
      <c r="A13" s="294" t="str">
        <f>'01.3 016-Ch-1.3 Pol'!B47</f>
        <v>46</v>
      </c>
      <c r="B13" s="62" t="str">
        <f>'01.3 016-Ch-1.3 Pol'!C47</f>
        <v>Zpevněné plochy</v>
      </c>
      <c r="D13" s="204"/>
      <c r="E13" s="295">
        <v>0</v>
      </c>
      <c r="F13" s="296">
        <f>'01.3 016-Ch-1.3 Pol'!BB56</f>
        <v>0</v>
      </c>
      <c r="G13" s="296">
        <f>'01.3 016-Ch-1.3 Pol'!BC56</f>
        <v>0</v>
      </c>
      <c r="H13" s="296">
        <f>'01.3 016-Ch-1.3 Pol'!BD56</f>
        <v>0</v>
      </c>
      <c r="I13" s="297">
        <f>'01.3 016-Ch-1.3 Pol'!BE56</f>
        <v>0</v>
      </c>
    </row>
    <row r="14" spans="1:9" s="127" customFormat="1" ht="13.8" thickBot="1" x14ac:dyDescent="0.3">
      <c r="A14" s="294" t="str">
        <f>'01.3 016-Ch-1.3 Pol'!B57</f>
        <v>99</v>
      </c>
      <c r="B14" s="62" t="str">
        <f>'01.3 016-Ch-1.3 Pol'!C57</f>
        <v>Staveništní přesun hmot</v>
      </c>
      <c r="D14" s="204"/>
      <c r="E14" s="295">
        <v>0</v>
      </c>
      <c r="F14" s="296">
        <f>'01.3 016-Ch-1.3 Pol'!BB59</f>
        <v>0</v>
      </c>
      <c r="G14" s="296">
        <f>'01.3 016-Ch-1.3 Pol'!BC59</f>
        <v>0</v>
      </c>
      <c r="H14" s="296">
        <f>'01.3 016-Ch-1.3 Pol'!BD59</f>
        <v>0</v>
      </c>
      <c r="I14" s="297">
        <f>'01.3 016-Ch-1.3 Pol'!BE59</f>
        <v>0</v>
      </c>
    </row>
    <row r="15" spans="1:9" s="14" customFormat="1" ht="13.8" thickBot="1" x14ac:dyDescent="0.3">
      <c r="A15" s="205"/>
      <c r="B15" s="206" t="s">
        <v>81</v>
      </c>
      <c r="C15" s="206"/>
      <c r="D15" s="207"/>
      <c r="E15" s="208">
        <f>SUM(E7:E14)</f>
        <v>0</v>
      </c>
      <c r="F15" s="209">
        <f>SUM(F7:F14)</f>
        <v>0</v>
      </c>
      <c r="G15" s="209">
        <f>SUM(G7:G14)</f>
        <v>0</v>
      </c>
      <c r="H15" s="209">
        <f>SUM(H7:H14)</f>
        <v>0</v>
      </c>
      <c r="I15" s="210">
        <f>SUM(I7:I14)</f>
        <v>0</v>
      </c>
    </row>
    <row r="16" spans="1:9" x14ac:dyDescent="0.25">
      <c r="A16" s="127"/>
      <c r="B16" s="127"/>
      <c r="C16" s="127"/>
      <c r="D16" s="127"/>
      <c r="E16" s="127"/>
      <c r="F16" s="127"/>
      <c r="G16" s="127"/>
      <c r="H16" s="127"/>
      <c r="I16" s="127"/>
    </row>
    <row r="17" spans="1:57" ht="19.5" customHeight="1" x14ac:dyDescent="0.3">
      <c r="A17" s="196" t="s">
        <v>82</v>
      </c>
      <c r="B17" s="196"/>
      <c r="C17" s="196"/>
      <c r="D17" s="196"/>
      <c r="E17" s="196"/>
      <c r="F17" s="196"/>
      <c r="G17" s="211"/>
      <c r="H17" s="196"/>
      <c r="I17" s="196"/>
      <c r="BA17" s="133"/>
      <c r="BB17" s="133"/>
      <c r="BC17" s="133"/>
      <c r="BD17" s="133"/>
      <c r="BE17" s="133"/>
    </row>
    <row r="18" spans="1:57" ht="13.8" thickBot="1" x14ac:dyDescent="0.3"/>
    <row r="19" spans="1:57" x14ac:dyDescent="0.25">
      <c r="A19" s="162" t="s">
        <v>83</v>
      </c>
      <c r="B19" s="163"/>
      <c r="C19" s="163"/>
      <c r="D19" s="212"/>
      <c r="E19" s="213" t="s">
        <v>84</v>
      </c>
      <c r="F19" s="214" t="s">
        <v>13</v>
      </c>
      <c r="G19" s="215" t="s">
        <v>85</v>
      </c>
      <c r="H19" s="216"/>
      <c r="I19" s="217" t="s">
        <v>84</v>
      </c>
    </row>
    <row r="20" spans="1:57" x14ac:dyDescent="0.25">
      <c r="A20" s="156" t="s">
        <v>133</v>
      </c>
      <c r="B20" s="147"/>
      <c r="C20" s="147"/>
      <c r="D20" s="218"/>
      <c r="E20" s="219">
        <v>0</v>
      </c>
      <c r="F20" s="220">
        <v>0</v>
      </c>
      <c r="G20" s="221">
        <v>0</v>
      </c>
      <c r="H20" s="222"/>
      <c r="I20" s="223">
        <f t="shared" ref="I20:I27" si="0">E20+F20*G20/100</f>
        <v>0</v>
      </c>
      <c r="BA20" s="1">
        <v>0</v>
      </c>
    </row>
    <row r="21" spans="1:57" x14ac:dyDescent="0.25">
      <c r="A21" s="156" t="s">
        <v>134</v>
      </c>
      <c r="B21" s="147"/>
      <c r="C21" s="147"/>
      <c r="D21" s="218"/>
      <c r="E21" s="219">
        <v>0</v>
      </c>
      <c r="F21" s="220">
        <v>0</v>
      </c>
      <c r="G21" s="221">
        <v>0</v>
      </c>
      <c r="H21" s="222"/>
      <c r="I21" s="223">
        <f t="shared" si="0"/>
        <v>0</v>
      </c>
      <c r="BA21" s="1">
        <v>0</v>
      </c>
    </row>
    <row r="22" spans="1:57" x14ac:dyDescent="0.25">
      <c r="A22" s="156" t="s">
        <v>135</v>
      </c>
      <c r="B22" s="147"/>
      <c r="C22" s="147"/>
      <c r="D22" s="218"/>
      <c r="E22" s="219">
        <v>0</v>
      </c>
      <c r="F22" s="220">
        <v>0</v>
      </c>
      <c r="G22" s="221">
        <v>0</v>
      </c>
      <c r="H22" s="222"/>
      <c r="I22" s="223">
        <f t="shared" si="0"/>
        <v>0</v>
      </c>
      <c r="BA22" s="1">
        <v>0</v>
      </c>
    </row>
    <row r="23" spans="1:57" x14ac:dyDescent="0.25">
      <c r="A23" s="156" t="s">
        <v>136</v>
      </c>
      <c r="B23" s="147"/>
      <c r="C23" s="147"/>
      <c r="D23" s="218"/>
      <c r="E23" s="219">
        <v>0</v>
      </c>
      <c r="F23" s="220">
        <v>0</v>
      </c>
      <c r="G23" s="221">
        <v>0</v>
      </c>
      <c r="H23" s="222"/>
      <c r="I23" s="223">
        <f t="shared" si="0"/>
        <v>0</v>
      </c>
      <c r="BA23" s="1">
        <v>0</v>
      </c>
    </row>
    <row r="24" spans="1:57" x14ac:dyDescent="0.25">
      <c r="A24" s="156" t="s">
        <v>137</v>
      </c>
      <c r="B24" s="147"/>
      <c r="C24" s="147"/>
      <c r="D24" s="218"/>
      <c r="E24" s="219">
        <v>0</v>
      </c>
      <c r="F24" s="220">
        <v>0</v>
      </c>
      <c r="G24" s="221">
        <v>0</v>
      </c>
      <c r="H24" s="222"/>
      <c r="I24" s="223">
        <f t="shared" si="0"/>
        <v>0</v>
      </c>
      <c r="BA24" s="1">
        <v>1</v>
      </c>
    </row>
    <row r="25" spans="1:57" x14ac:dyDescent="0.25">
      <c r="A25" s="156" t="s">
        <v>138</v>
      </c>
      <c r="B25" s="147"/>
      <c r="C25" s="147"/>
      <c r="D25" s="218"/>
      <c r="E25" s="219">
        <v>0</v>
      </c>
      <c r="F25" s="220">
        <v>0</v>
      </c>
      <c r="G25" s="221">
        <v>0</v>
      </c>
      <c r="H25" s="222"/>
      <c r="I25" s="223">
        <f t="shared" si="0"/>
        <v>0</v>
      </c>
      <c r="BA25" s="1">
        <v>1</v>
      </c>
    </row>
    <row r="26" spans="1:57" x14ac:dyDescent="0.25">
      <c r="A26" s="156" t="s">
        <v>139</v>
      </c>
      <c r="B26" s="147"/>
      <c r="C26" s="147"/>
      <c r="D26" s="218"/>
      <c r="E26" s="219">
        <v>0</v>
      </c>
      <c r="F26" s="220">
        <v>0</v>
      </c>
      <c r="G26" s="221">
        <v>0</v>
      </c>
      <c r="H26" s="222"/>
      <c r="I26" s="223">
        <f t="shared" si="0"/>
        <v>0</v>
      </c>
      <c r="BA26" s="1">
        <v>2</v>
      </c>
    </row>
    <row r="27" spans="1:57" x14ac:dyDescent="0.25">
      <c r="A27" s="156" t="s">
        <v>140</v>
      </c>
      <c r="B27" s="147"/>
      <c r="C27" s="147"/>
      <c r="D27" s="218"/>
      <c r="E27" s="219">
        <v>0</v>
      </c>
      <c r="F27" s="220">
        <v>0</v>
      </c>
      <c r="G27" s="221">
        <v>0</v>
      </c>
      <c r="H27" s="222"/>
      <c r="I27" s="223">
        <f t="shared" si="0"/>
        <v>0</v>
      </c>
      <c r="BA27" s="1">
        <v>2</v>
      </c>
    </row>
    <row r="28" spans="1:57" ht="13.8" thickBot="1" x14ac:dyDescent="0.3">
      <c r="A28" s="224"/>
      <c r="B28" s="225" t="s">
        <v>86</v>
      </c>
      <c r="C28" s="226"/>
      <c r="D28" s="227"/>
      <c r="E28" s="228"/>
      <c r="F28" s="229"/>
      <c r="G28" s="229"/>
      <c r="H28" s="324">
        <f>SUM(I20:I27)</f>
        <v>0</v>
      </c>
      <c r="I28" s="325"/>
    </row>
    <row r="30" spans="1:57" x14ac:dyDescent="0.25">
      <c r="B30" s="14"/>
      <c r="F30" s="230"/>
      <c r="G30" s="231"/>
      <c r="H30" s="231"/>
      <c r="I30" s="46"/>
    </row>
    <row r="31" spans="1:57" x14ac:dyDescent="0.25">
      <c r="F31" s="230"/>
      <c r="G31" s="231"/>
      <c r="H31" s="231"/>
      <c r="I31" s="46"/>
    </row>
    <row r="32" spans="1:57" x14ac:dyDescent="0.25">
      <c r="F32" s="230"/>
      <c r="G32" s="231"/>
      <c r="H32" s="231"/>
      <c r="I32" s="46"/>
    </row>
    <row r="33" spans="6:9" x14ac:dyDescent="0.25">
      <c r="F33" s="230"/>
      <c r="G33" s="231"/>
      <c r="H33" s="231"/>
      <c r="I33" s="46"/>
    </row>
    <row r="34" spans="6:9" x14ac:dyDescent="0.25">
      <c r="F34" s="230"/>
      <c r="G34" s="231"/>
      <c r="H34" s="231"/>
      <c r="I34" s="46"/>
    </row>
    <row r="35" spans="6:9" x14ac:dyDescent="0.25">
      <c r="F35" s="230"/>
      <c r="G35" s="231"/>
      <c r="H35" s="231"/>
      <c r="I35" s="46"/>
    </row>
    <row r="36" spans="6:9" x14ac:dyDescent="0.25">
      <c r="F36" s="230"/>
      <c r="G36" s="231"/>
      <c r="H36" s="231"/>
      <c r="I36" s="46"/>
    </row>
    <row r="37" spans="6:9" x14ac:dyDescent="0.25">
      <c r="F37" s="230"/>
      <c r="G37" s="231"/>
      <c r="H37" s="231"/>
      <c r="I37" s="46"/>
    </row>
    <row r="38" spans="6:9" x14ac:dyDescent="0.25">
      <c r="F38" s="230"/>
      <c r="G38" s="231"/>
      <c r="H38" s="231"/>
      <c r="I38" s="46"/>
    </row>
    <row r="39" spans="6:9" x14ac:dyDescent="0.25">
      <c r="F39" s="230"/>
      <c r="G39" s="231"/>
      <c r="H39" s="231"/>
      <c r="I39" s="46"/>
    </row>
    <row r="40" spans="6:9" x14ac:dyDescent="0.25">
      <c r="F40" s="230"/>
      <c r="G40" s="231"/>
      <c r="H40" s="231"/>
      <c r="I40" s="46"/>
    </row>
    <row r="41" spans="6:9" x14ac:dyDescent="0.25">
      <c r="F41" s="230"/>
      <c r="G41" s="231"/>
      <c r="H41" s="231"/>
      <c r="I41" s="46"/>
    </row>
    <row r="42" spans="6:9" x14ac:dyDescent="0.25">
      <c r="F42" s="230"/>
      <c r="G42" s="231"/>
      <c r="H42" s="231"/>
      <c r="I42" s="46"/>
    </row>
    <row r="43" spans="6:9" x14ac:dyDescent="0.25">
      <c r="F43" s="230"/>
      <c r="G43" s="231"/>
      <c r="H43" s="231"/>
      <c r="I43" s="46"/>
    </row>
    <row r="44" spans="6:9" x14ac:dyDescent="0.25">
      <c r="F44" s="230"/>
      <c r="G44" s="231"/>
      <c r="H44" s="231"/>
      <c r="I44" s="46"/>
    </row>
    <row r="45" spans="6:9" x14ac:dyDescent="0.25">
      <c r="F45" s="230"/>
      <c r="G45" s="231"/>
      <c r="H45" s="231"/>
      <c r="I45" s="46"/>
    </row>
    <row r="46" spans="6:9" x14ac:dyDescent="0.25">
      <c r="F46" s="230"/>
      <c r="G46" s="231"/>
      <c r="H46" s="231"/>
      <c r="I46" s="46"/>
    </row>
    <row r="47" spans="6:9" x14ac:dyDescent="0.25">
      <c r="F47" s="230"/>
      <c r="G47" s="231"/>
      <c r="H47" s="231"/>
      <c r="I47" s="46"/>
    </row>
    <row r="48" spans="6:9" x14ac:dyDescent="0.25">
      <c r="F48" s="230"/>
      <c r="G48" s="231"/>
      <c r="H48" s="231"/>
      <c r="I48" s="46"/>
    </row>
    <row r="49" spans="6:9" x14ac:dyDescent="0.25">
      <c r="F49" s="230"/>
      <c r="G49" s="231"/>
      <c r="H49" s="231"/>
      <c r="I49" s="46"/>
    </row>
    <row r="50" spans="6:9" x14ac:dyDescent="0.25">
      <c r="F50" s="230"/>
      <c r="G50" s="231"/>
      <c r="H50" s="231"/>
      <c r="I50" s="46"/>
    </row>
    <row r="51" spans="6:9" x14ac:dyDescent="0.25">
      <c r="F51" s="230"/>
      <c r="G51" s="231"/>
      <c r="H51" s="231"/>
      <c r="I51" s="46"/>
    </row>
    <row r="52" spans="6:9" x14ac:dyDescent="0.25">
      <c r="F52" s="230"/>
      <c r="G52" s="231"/>
      <c r="H52" s="231"/>
      <c r="I52" s="46"/>
    </row>
    <row r="53" spans="6:9" x14ac:dyDescent="0.25">
      <c r="F53" s="230"/>
      <c r="G53" s="231"/>
      <c r="H53" s="231"/>
      <c r="I53" s="46"/>
    </row>
    <row r="54" spans="6:9" x14ac:dyDescent="0.25">
      <c r="F54" s="230"/>
      <c r="G54" s="231"/>
      <c r="H54" s="231"/>
      <c r="I54" s="46"/>
    </row>
    <row r="55" spans="6:9" x14ac:dyDescent="0.25">
      <c r="F55" s="230"/>
      <c r="G55" s="231"/>
      <c r="H55" s="231"/>
      <c r="I55" s="46"/>
    </row>
    <row r="56" spans="6:9" x14ac:dyDescent="0.25">
      <c r="F56" s="230"/>
      <c r="G56" s="231"/>
      <c r="H56" s="231"/>
      <c r="I56" s="46"/>
    </row>
    <row r="57" spans="6:9" x14ac:dyDescent="0.25">
      <c r="F57" s="230"/>
      <c r="G57" s="231"/>
      <c r="H57" s="231"/>
      <c r="I57" s="46"/>
    </row>
    <row r="58" spans="6:9" x14ac:dyDescent="0.25">
      <c r="F58" s="230"/>
      <c r="G58" s="231"/>
      <c r="H58" s="231"/>
      <c r="I58" s="46"/>
    </row>
    <row r="59" spans="6:9" x14ac:dyDescent="0.25">
      <c r="F59" s="230"/>
      <c r="G59" s="231"/>
      <c r="H59" s="231"/>
      <c r="I59" s="46"/>
    </row>
    <row r="60" spans="6:9" x14ac:dyDescent="0.25">
      <c r="F60" s="230"/>
      <c r="G60" s="231"/>
      <c r="H60" s="231"/>
      <c r="I60" s="46"/>
    </row>
    <row r="61" spans="6:9" x14ac:dyDescent="0.25">
      <c r="F61" s="230"/>
      <c r="G61" s="231"/>
      <c r="H61" s="231"/>
      <c r="I61" s="46"/>
    </row>
    <row r="62" spans="6:9" x14ac:dyDescent="0.25">
      <c r="F62" s="230"/>
      <c r="G62" s="231"/>
      <c r="H62" s="231"/>
      <c r="I62" s="46"/>
    </row>
    <row r="63" spans="6:9" x14ac:dyDescent="0.25">
      <c r="F63" s="230"/>
      <c r="G63" s="231"/>
      <c r="H63" s="231"/>
      <c r="I63" s="46"/>
    </row>
    <row r="64" spans="6:9" x14ac:dyDescent="0.25">
      <c r="F64" s="230"/>
      <c r="G64" s="231"/>
      <c r="H64" s="231"/>
      <c r="I64" s="46"/>
    </row>
    <row r="65" spans="6:9" x14ac:dyDescent="0.25">
      <c r="F65" s="230"/>
      <c r="G65" s="231"/>
      <c r="H65" s="231"/>
      <c r="I65" s="46"/>
    </row>
    <row r="66" spans="6:9" x14ac:dyDescent="0.25">
      <c r="F66" s="230"/>
      <c r="G66" s="231"/>
      <c r="H66" s="231"/>
      <c r="I66" s="46"/>
    </row>
    <row r="67" spans="6:9" x14ac:dyDescent="0.25">
      <c r="F67" s="230"/>
      <c r="G67" s="231"/>
      <c r="H67" s="231"/>
      <c r="I67" s="46"/>
    </row>
    <row r="68" spans="6:9" x14ac:dyDescent="0.25">
      <c r="F68" s="230"/>
      <c r="G68" s="231"/>
      <c r="H68" s="231"/>
      <c r="I68" s="46"/>
    </row>
    <row r="69" spans="6:9" x14ac:dyDescent="0.25">
      <c r="F69" s="230"/>
      <c r="G69" s="231"/>
      <c r="H69" s="231"/>
      <c r="I69" s="46"/>
    </row>
    <row r="70" spans="6:9" x14ac:dyDescent="0.25">
      <c r="F70" s="230"/>
      <c r="G70" s="231"/>
      <c r="H70" s="231"/>
      <c r="I70" s="46"/>
    </row>
    <row r="71" spans="6:9" x14ac:dyDescent="0.25">
      <c r="F71" s="230"/>
      <c r="G71" s="231"/>
      <c r="H71" s="231"/>
      <c r="I71" s="46"/>
    </row>
    <row r="72" spans="6:9" x14ac:dyDescent="0.25">
      <c r="F72" s="230"/>
      <c r="G72" s="231"/>
      <c r="H72" s="231"/>
      <c r="I72" s="46"/>
    </row>
    <row r="73" spans="6:9" x14ac:dyDescent="0.25">
      <c r="F73" s="230"/>
      <c r="G73" s="231"/>
      <c r="H73" s="231"/>
      <c r="I73" s="46"/>
    </row>
    <row r="74" spans="6:9" x14ac:dyDescent="0.25">
      <c r="F74" s="230"/>
      <c r="G74" s="231"/>
      <c r="H74" s="231"/>
      <c r="I74" s="46"/>
    </row>
    <row r="75" spans="6:9" x14ac:dyDescent="0.25">
      <c r="F75" s="230"/>
      <c r="G75" s="231"/>
      <c r="H75" s="231"/>
      <c r="I75" s="46"/>
    </row>
    <row r="76" spans="6:9" x14ac:dyDescent="0.25">
      <c r="F76" s="230"/>
      <c r="G76" s="231"/>
      <c r="H76" s="231"/>
      <c r="I76" s="46"/>
    </row>
    <row r="77" spans="6:9" x14ac:dyDescent="0.25">
      <c r="F77" s="230"/>
      <c r="G77" s="231"/>
      <c r="H77" s="231"/>
      <c r="I77" s="46"/>
    </row>
    <row r="78" spans="6:9" x14ac:dyDescent="0.25">
      <c r="F78" s="230"/>
      <c r="G78" s="231"/>
      <c r="H78" s="231"/>
      <c r="I78" s="46"/>
    </row>
    <row r="79" spans="6:9" x14ac:dyDescent="0.25">
      <c r="F79" s="230"/>
      <c r="G79" s="231"/>
      <c r="H79" s="231"/>
      <c r="I79" s="46"/>
    </row>
  </sheetData>
  <mergeCells count="4">
    <mergeCell ref="A1:B1"/>
    <mergeCell ref="A2:B2"/>
    <mergeCell ref="G2:I2"/>
    <mergeCell ref="H28:I28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5"/>
  <dimension ref="A1:CB132"/>
  <sheetViews>
    <sheetView showGridLines="0" showZeros="0" zoomScaleNormal="100" zoomScaleSheetLayoutView="100" workbookViewId="0">
      <selection sqref="A1:G1"/>
    </sheetView>
  </sheetViews>
  <sheetFormatPr defaultColWidth="9.109375" defaultRowHeight="13.2" x14ac:dyDescent="0.25"/>
  <cols>
    <col min="1" max="1" width="4.44140625" style="232" customWidth="1"/>
    <col min="2" max="2" width="11.5546875" style="232" customWidth="1"/>
    <col min="3" max="3" width="40.44140625" style="232" customWidth="1"/>
    <col min="4" max="4" width="5.5546875" style="232" customWidth="1"/>
    <col min="5" max="5" width="8.5546875" style="242" customWidth="1"/>
    <col min="6" max="6" width="9.88671875" style="232" customWidth="1"/>
    <col min="7" max="7" width="13.88671875" style="232" customWidth="1"/>
    <col min="8" max="8" width="11.6640625" style="232" hidden="1" customWidth="1"/>
    <col min="9" max="9" width="11.5546875" style="232" hidden="1" customWidth="1"/>
    <col min="10" max="10" width="11" style="232" hidden="1" customWidth="1"/>
    <col min="11" max="11" width="10.44140625" style="232" hidden="1" customWidth="1"/>
    <col min="12" max="12" width="75.44140625" style="232" customWidth="1"/>
    <col min="13" max="13" width="45.33203125" style="232" customWidth="1"/>
    <col min="14" max="16384" width="9.109375" style="232"/>
  </cols>
  <sheetData>
    <row r="1" spans="1:80" ht="15.6" x14ac:dyDescent="0.3">
      <c r="A1" s="329" t="s">
        <v>87</v>
      </c>
      <c r="B1" s="329"/>
      <c r="C1" s="329"/>
      <c r="D1" s="329"/>
      <c r="E1" s="329"/>
      <c r="F1" s="329"/>
      <c r="G1" s="329"/>
    </row>
    <row r="2" spans="1:80" ht="14.25" customHeight="1" thickBot="1" x14ac:dyDescent="0.3">
      <c r="B2" s="233"/>
      <c r="C2" s="234"/>
      <c r="D2" s="234"/>
      <c r="E2" s="235"/>
      <c r="F2" s="234"/>
      <c r="G2" s="234"/>
    </row>
    <row r="3" spans="1:80" ht="13.8" thickTop="1" x14ac:dyDescent="0.25">
      <c r="A3" s="317" t="s">
        <v>3</v>
      </c>
      <c r="B3" s="318"/>
      <c r="C3" s="186" t="s">
        <v>105</v>
      </c>
      <c r="D3" s="236"/>
      <c r="E3" s="237" t="s">
        <v>88</v>
      </c>
      <c r="F3" s="238" t="str">
        <f>'01.3 016-Ch-1.3 Rek'!H1</f>
        <v>016-Ch-1.3</v>
      </c>
      <c r="G3" s="239"/>
    </row>
    <row r="4" spans="1:80" ht="13.8" thickBot="1" x14ac:dyDescent="0.3">
      <c r="A4" s="330" t="s">
        <v>78</v>
      </c>
      <c r="B4" s="320"/>
      <c r="C4" s="192" t="s">
        <v>478</v>
      </c>
      <c r="D4" s="240"/>
      <c r="E4" s="331" t="str">
        <f>'01.3 016-Ch-1.3 Rek'!G2</f>
        <v>Rybník Přední-opevnění hráze</v>
      </c>
      <c r="F4" s="332"/>
      <c r="G4" s="333"/>
    </row>
    <row r="5" spans="1:80" ht="13.8" thickTop="1" x14ac:dyDescent="0.25">
      <c r="A5" s="241"/>
      <c r="G5" s="243"/>
    </row>
    <row r="6" spans="1:80" ht="27" customHeight="1" x14ac:dyDescent="0.25">
      <c r="A6" s="244" t="s">
        <v>89</v>
      </c>
      <c r="B6" s="245" t="s">
        <v>90</v>
      </c>
      <c r="C6" s="245" t="s">
        <v>91</v>
      </c>
      <c r="D6" s="245" t="s">
        <v>92</v>
      </c>
      <c r="E6" s="246" t="s">
        <v>93</v>
      </c>
      <c r="F6" s="245" t="s">
        <v>94</v>
      </c>
      <c r="G6" s="247" t="s">
        <v>95</v>
      </c>
      <c r="H6" s="248" t="s">
        <v>96</v>
      </c>
      <c r="I6" s="248" t="s">
        <v>97</v>
      </c>
      <c r="J6" s="248" t="s">
        <v>98</v>
      </c>
      <c r="K6" s="248" t="s">
        <v>99</v>
      </c>
    </row>
    <row r="7" spans="1:80" x14ac:dyDescent="0.25">
      <c r="A7" s="249" t="s">
        <v>100</v>
      </c>
      <c r="B7" s="250" t="s">
        <v>110</v>
      </c>
      <c r="C7" s="251" t="s">
        <v>111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x14ac:dyDescent="0.25">
      <c r="A8" s="260">
        <v>1</v>
      </c>
      <c r="B8" s="261" t="s">
        <v>480</v>
      </c>
      <c r="C8" s="262" t="s">
        <v>481</v>
      </c>
      <c r="D8" s="263" t="s">
        <v>151</v>
      </c>
      <c r="E8" s="264">
        <v>97.5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80" x14ac:dyDescent="0.25">
      <c r="A9" s="268"/>
      <c r="B9" s="272"/>
      <c r="C9" s="334" t="s">
        <v>482</v>
      </c>
      <c r="D9" s="335"/>
      <c r="E9" s="273">
        <v>97.5</v>
      </c>
      <c r="F9" s="274"/>
      <c r="G9" s="275"/>
      <c r="H9" s="276"/>
      <c r="I9" s="270"/>
      <c r="J9" s="277"/>
      <c r="K9" s="270"/>
      <c r="M9" s="271" t="s">
        <v>482</v>
      </c>
      <c r="O9" s="259"/>
    </row>
    <row r="10" spans="1:80" x14ac:dyDescent="0.25">
      <c r="A10" s="260">
        <v>2</v>
      </c>
      <c r="B10" s="261" t="s">
        <v>483</v>
      </c>
      <c r="C10" s="262" t="s">
        <v>484</v>
      </c>
      <c r="D10" s="263" t="s">
        <v>151</v>
      </c>
      <c r="E10" s="264">
        <v>97.5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80" x14ac:dyDescent="0.25">
      <c r="A11" s="260">
        <v>3</v>
      </c>
      <c r="B11" s="261" t="s">
        <v>485</v>
      </c>
      <c r="C11" s="262" t="s">
        <v>486</v>
      </c>
      <c r="D11" s="263" t="s">
        <v>151</v>
      </c>
      <c r="E11" s="264">
        <v>97.5</v>
      </c>
      <c r="F11" s="264">
        <v>0</v>
      </c>
      <c r="G11" s="265">
        <f>E11*F11</f>
        <v>0</v>
      </c>
      <c r="H11" s="266">
        <v>0</v>
      </c>
      <c r="I11" s="267">
        <f>E11*H11</f>
        <v>0</v>
      </c>
      <c r="J11" s="266">
        <v>0</v>
      </c>
      <c r="K11" s="267">
        <f>E11*J11</f>
        <v>0</v>
      </c>
      <c r="O11" s="259">
        <v>2</v>
      </c>
      <c r="AA11" s="232">
        <v>1</v>
      </c>
      <c r="AB11" s="232">
        <v>1</v>
      </c>
      <c r="AC11" s="232">
        <v>1</v>
      </c>
      <c r="AZ11" s="232">
        <v>1</v>
      </c>
      <c r="BA11" s="232">
        <f>IF(AZ11=1,G11,0)</f>
        <v>0</v>
      </c>
      <c r="BB11" s="232">
        <f>IF(AZ11=2,G11,0)</f>
        <v>0</v>
      </c>
      <c r="BC11" s="232">
        <f>IF(AZ11=3,G11,0)</f>
        <v>0</v>
      </c>
      <c r="BD11" s="232">
        <f>IF(AZ11=4,G11,0)</f>
        <v>0</v>
      </c>
      <c r="BE11" s="232">
        <f>IF(AZ11=5,G11,0)</f>
        <v>0</v>
      </c>
      <c r="CA11" s="259">
        <v>1</v>
      </c>
      <c r="CB11" s="259">
        <v>1</v>
      </c>
    </row>
    <row r="12" spans="1:80" x14ac:dyDescent="0.25">
      <c r="A12" s="278"/>
      <c r="B12" s="279" t="s">
        <v>102</v>
      </c>
      <c r="C12" s="280" t="s">
        <v>112</v>
      </c>
      <c r="D12" s="281"/>
      <c r="E12" s="282"/>
      <c r="F12" s="283"/>
      <c r="G12" s="284">
        <f>SUM(G7:G11)</f>
        <v>0</v>
      </c>
      <c r="H12" s="285"/>
      <c r="I12" s="286">
        <f>SUM(I7:I11)</f>
        <v>0</v>
      </c>
      <c r="J12" s="285"/>
      <c r="K12" s="286">
        <f>SUM(K7:K11)</f>
        <v>0</v>
      </c>
      <c r="O12" s="259">
        <v>4</v>
      </c>
      <c r="BA12" s="287">
        <f>SUM(BA7:BA11)</f>
        <v>0</v>
      </c>
      <c r="BB12" s="287">
        <f>SUM(BB7:BB11)</f>
        <v>0</v>
      </c>
      <c r="BC12" s="287">
        <f>SUM(BC7:BC11)</f>
        <v>0</v>
      </c>
      <c r="BD12" s="287">
        <f>SUM(BD7:BD11)</f>
        <v>0</v>
      </c>
      <c r="BE12" s="287">
        <f>SUM(BE7:BE11)</f>
        <v>0</v>
      </c>
    </row>
    <row r="13" spans="1:80" x14ac:dyDescent="0.25">
      <c r="A13" s="249" t="s">
        <v>100</v>
      </c>
      <c r="B13" s="250" t="s">
        <v>146</v>
      </c>
      <c r="C13" s="251" t="s">
        <v>147</v>
      </c>
      <c r="D13" s="252"/>
      <c r="E13" s="253"/>
      <c r="F13" s="253"/>
      <c r="G13" s="254"/>
      <c r="H13" s="255"/>
      <c r="I13" s="256"/>
      <c r="J13" s="257"/>
      <c r="K13" s="258"/>
      <c r="O13" s="259">
        <v>1</v>
      </c>
    </row>
    <row r="14" spans="1:80" x14ac:dyDescent="0.25">
      <c r="A14" s="260">
        <v>4</v>
      </c>
      <c r="B14" s="261" t="s">
        <v>487</v>
      </c>
      <c r="C14" s="262" t="s">
        <v>488</v>
      </c>
      <c r="D14" s="263" t="s">
        <v>151</v>
      </c>
      <c r="E14" s="264">
        <v>126.75</v>
      </c>
      <c r="F14" s="264">
        <v>0</v>
      </c>
      <c r="G14" s="265">
        <f>E14*F14</f>
        <v>0</v>
      </c>
      <c r="H14" s="266">
        <v>0</v>
      </c>
      <c r="I14" s="267">
        <f>E14*H14</f>
        <v>0</v>
      </c>
      <c r="J14" s="266">
        <v>0</v>
      </c>
      <c r="K14" s="267">
        <f>E14*J14</f>
        <v>0</v>
      </c>
      <c r="O14" s="259">
        <v>2</v>
      </c>
      <c r="AA14" s="232">
        <v>1</v>
      </c>
      <c r="AB14" s="232">
        <v>1</v>
      </c>
      <c r="AC14" s="232">
        <v>1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</v>
      </c>
      <c r="CB14" s="259">
        <v>1</v>
      </c>
    </row>
    <row r="15" spans="1:80" x14ac:dyDescent="0.25">
      <c r="A15" s="268"/>
      <c r="B15" s="272"/>
      <c r="C15" s="334" t="s">
        <v>489</v>
      </c>
      <c r="D15" s="335"/>
      <c r="E15" s="273">
        <v>126.75</v>
      </c>
      <c r="F15" s="274"/>
      <c r="G15" s="275"/>
      <c r="H15" s="276"/>
      <c r="I15" s="270"/>
      <c r="J15" s="277"/>
      <c r="K15" s="270"/>
      <c r="M15" s="271" t="s">
        <v>489</v>
      </c>
      <c r="O15" s="259"/>
    </row>
    <row r="16" spans="1:80" x14ac:dyDescent="0.25">
      <c r="A16" s="260">
        <v>5</v>
      </c>
      <c r="B16" s="261" t="s">
        <v>490</v>
      </c>
      <c r="C16" s="262" t="s">
        <v>491</v>
      </c>
      <c r="D16" s="263" t="s">
        <v>151</v>
      </c>
      <c r="E16" s="264">
        <v>38.024999999999999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>
        <v>0</v>
      </c>
      <c r="K16" s="267">
        <f>E16*J16</f>
        <v>0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80" x14ac:dyDescent="0.25">
      <c r="A17" s="268"/>
      <c r="B17" s="272"/>
      <c r="C17" s="334" t="s">
        <v>492</v>
      </c>
      <c r="D17" s="335"/>
      <c r="E17" s="273">
        <v>38.024999999999999</v>
      </c>
      <c r="F17" s="274"/>
      <c r="G17" s="275"/>
      <c r="H17" s="276"/>
      <c r="I17" s="270"/>
      <c r="J17" s="277"/>
      <c r="K17" s="270"/>
      <c r="M17" s="271" t="s">
        <v>492</v>
      </c>
      <c r="O17" s="259"/>
    </row>
    <row r="18" spans="1:80" x14ac:dyDescent="0.25">
      <c r="A18" s="260">
        <v>6</v>
      </c>
      <c r="B18" s="261" t="s">
        <v>493</v>
      </c>
      <c r="C18" s="262" t="s">
        <v>494</v>
      </c>
      <c r="D18" s="263" t="s">
        <v>151</v>
      </c>
      <c r="E18" s="264">
        <v>292.5</v>
      </c>
      <c r="F18" s="264">
        <v>0</v>
      </c>
      <c r="G18" s="265">
        <f>E18*F18</f>
        <v>0</v>
      </c>
      <c r="H18" s="266">
        <v>0</v>
      </c>
      <c r="I18" s="267">
        <f>E18*H18</f>
        <v>0</v>
      </c>
      <c r="J18" s="266">
        <v>0</v>
      </c>
      <c r="K18" s="267">
        <f>E18*J18</f>
        <v>0</v>
      </c>
      <c r="O18" s="259">
        <v>2</v>
      </c>
      <c r="AA18" s="232">
        <v>1</v>
      </c>
      <c r="AB18" s="232">
        <v>1</v>
      </c>
      <c r="AC18" s="232">
        <v>1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</v>
      </c>
      <c r="CB18" s="259">
        <v>1</v>
      </c>
    </row>
    <row r="19" spans="1:80" x14ac:dyDescent="0.25">
      <c r="A19" s="268"/>
      <c r="B19" s="272"/>
      <c r="C19" s="334" t="s">
        <v>495</v>
      </c>
      <c r="D19" s="335"/>
      <c r="E19" s="273">
        <v>292.5</v>
      </c>
      <c r="F19" s="274"/>
      <c r="G19" s="275"/>
      <c r="H19" s="276"/>
      <c r="I19" s="270"/>
      <c r="J19" s="277"/>
      <c r="K19" s="270"/>
      <c r="M19" s="271" t="s">
        <v>495</v>
      </c>
      <c r="O19" s="259"/>
    </row>
    <row r="20" spans="1:80" x14ac:dyDescent="0.25">
      <c r="A20" s="260">
        <v>7</v>
      </c>
      <c r="B20" s="261" t="s">
        <v>496</v>
      </c>
      <c r="C20" s="262" t="s">
        <v>497</v>
      </c>
      <c r="D20" s="263" t="s">
        <v>151</v>
      </c>
      <c r="E20" s="264">
        <v>87.75</v>
      </c>
      <c r="F20" s="264">
        <v>0</v>
      </c>
      <c r="G20" s="265">
        <f>E20*F20</f>
        <v>0</v>
      </c>
      <c r="H20" s="266">
        <v>0</v>
      </c>
      <c r="I20" s="267">
        <f>E20*H20</f>
        <v>0</v>
      </c>
      <c r="J20" s="266">
        <v>0</v>
      </c>
      <c r="K20" s="267">
        <f>E20*J20</f>
        <v>0</v>
      </c>
      <c r="O20" s="259">
        <v>2</v>
      </c>
      <c r="AA20" s="232">
        <v>1</v>
      </c>
      <c r="AB20" s="232">
        <v>1</v>
      </c>
      <c r="AC20" s="232">
        <v>1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</v>
      </c>
      <c r="CB20" s="259">
        <v>1</v>
      </c>
    </row>
    <row r="21" spans="1:80" x14ac:dyDescent="0.25">
      <c r="A21" s="268"/>
      <c r="B21" s="272"/>
      <c r="C21" s="334" t="s">
        <v>498</v>
      </c>
      <c r="D21" s="335"/>
      <c r="E21" s="273">
        <v>87.75</v>
      </c>
      <c r="F21" s="274"/>
      <c r="G21" s="275"/>
      <c r="H21" s="276"/>
      <c r="I21" s="270"/>
      <c r="J21" s="277"/>
      <c r="K21" s="270"/>
      <c r="M21" s="271" t="s">
        <v>498</v>
      </c>
      <c r="O21" s="259"/>
    </row>
    <row r="22" spans="1:80" x14ac:dyDescent="0.25">
      <c r="A22" s="278"/>
      <c r="B22" s="279" t="s">
        <v>102</v>
      </c>
      <c r="C22" s="280" t="s">
        <v>148</v>
      </c>
      <c r="D22" s="281"/>
      <c r="E22" s="282"/>
      <c r="F22" s="283"/>
      <c r="G22" s="284">
        <f>SUM(G13:G21)</f>
        <v>0</v>
      </c>
      <c r="H22" s="285"/>
      <c r="I22" s="286">
        <f>SUM(I13:I21)</f>
        <v>0</v>
      </c>
      <c r="J22" s="285"/>
      <c r="K22" s="286">
        <f>SUM(K13:K21)</f>
        <v>0</v>
      </c>
      <c r="O22" s="259">
        <v>4</v>
      </c>
      <c r="BA22" s="287">
        <f>SUM(BA13:BA21)</f>
        <v>0</v>
      </c>
      <c r="BB22" s="287">
        <f>SUM(BB13:BB21)</f>
        <v>0</v>
      </c>
      <c r="BC22" s="287">
        <f>SUM(BC13:BC21)</f>
        <v>0</v>
      </c>
      <c r="BD22" s="287">
        <f>SUM(BD13:BD21)</f>
        <v>0</v>
      </c>
      <c r="BE22" s="287">
        <f>SUM(BE13:BE21)</f>
        <v>0</v>
      </c>
    </row>
    <row r="23" spans="1:80" x14ac:dyDescent="0.25">
      <c r="A23" s="249" t="s">
        <v>100</v>
      </c>
      <c r="B23" s="250" t="s">
        <v>499</v>
      </c>
      <c r="C23" s="251" t="s">
        <v>500</v>
      </c>
      <c r="D23" s="252"/>
      <c r="E23" s="253"/>
      <c r="F23" s="253"/>
      <c r="G23" s="254"/>
      <c r="H23" s="255"/>
      <c r="I23" s="256"/>
      <c r="J23" s="257"/>
      <c r="K23" s="258"/>
      <c r="O23" s="259">
        <v>1</v>
      </c>
    </row>
    <row r="24" spans="1:80" x14ac:dyDescent="0.25">
      <c r="A24" s="260">
        <v>8</v>
      </c>
      <c r="B24" s="261" t="s">
        <v>502</v>
      </c>
      <c r="C24" s="262" t="s">
        <v>503</v>
      </c>
      <c r="D24" s="263" t="s">
        <v>151</v>
      </c>
      <c r="E24" s="264">
        <v>32.5</v>
      </c>
      <c r="F24" s="264">
        <v>0</v>
      </c>
      <c r="G24" s="265">
        <f>E24*F24</f>
        <v>0</v>
      </c>
      <c r="H24" s="266">
        <v>0</v>
      </c>
      <c r="I24" s="267">
        <f>E24*H24</f>
        <v>0</v>
      </c>
      <c r="J24" s="266">
        <v>0</v>
      </c>
      <c r="K24" s="267">
        <f>E24*J24</f>
        <v>0</v>
      </c>
      <c r="O24" s="259">
        <v>2</v>
      </c>
      <c r="AA24" s="232">
        <v>1</v>
      </c>
      <c r="AB24" s="232">
        <v>1</v>
      </c>
      <c r="AC24" s="232">
        <v>1</v>
      </c>
      <c r="AZ24" s="232">
        <v>1</v>
      </c>
      <c r="BA24" s="232">
        <f>IF(AZ24=1,G24,0)</f>
        <v>0</v>
      </c>
      <c r="BB24" s="232">
        <f>IF(AZ24=2,G24,0)</f>
        <v>0</v>
      </c>
      <c r="BC24" s="232">
        <f>IF(AZ24=3,G24,0)</f>
        <v>0</v>
      </c>
      <c r="BD24" s="232">
        <f>IF(AZ24=4,G24,0)</f>
        <v>0</v>
      </c>
      <c r="BE24" s="232">
        <f>IF(AZ24=5,G24,0)</f>
        <v>0</v>
      </c>
      <c r="CA24" s="259">
        <v>1</v>
      </c>
      <c r="CB24" s="259">
        <v>1</v>
      </c>
    </row>
    <row r="25" spans="1:80" x14ac:dyDescent="0.25">
      <c r="A25" s="268"/>
      <c r="B25" s="272"/>
      <c r="C25" s="334" t="s">
        <v>504</v>
      </c>
      <c r="D25" s="335"/>
      <c r="E25" s="273">
        <v>32.5</v>
      </c>
      <c r="F25" s="274"/>
      <c r="G25" s="275"/>
      <c r="H25" s="276"/>
      <c r="I25" s="270"/>
      <c r="J25" s="277"/>
      <c r="K25" s="270"/>
      <c r="M25" s="271" t="s">
        <v>504</v>
      </c>
      <c r="O25" s="259"/>
    </row>
    <row r="26" spans="1:80" x14ac:dyDescent="0.25">
      <c r="A26" s="260">
        <v>9</v>
      </c>
      <c r="B26" s="261" t="s">
        <v>505</v>
      </c>
      <c r="C26" s="262" t="s">
        <v>506</v>
      </c>
      <c r="D26" s="263" t="s">
        <v>151</v>
      </c>
      <c r="E26" s="264">
        <v>9.75</v>
      </c>
      <c r="F26" s="264">
        <v>0</v>
      </c>
      <c r="G26" s="265">
        <f>E26*F26</f>
        <v>0</v>
      </c>
      <c r="H26" s="266">
        <v>0</v>
      </c>
      <c r="I26" s="267">
        <f>E26*H26</f>
        <v>0</v>
      </c>
      <c r="J26" s="266">
        <v>0</v>
      </c>
      <c r="K26" s="267">
        <f>E26*J26</f>
        <v>0</v>
      </c>
      <c r="O26" s="259">
        <v>2</v>
      </c>
      <c r="AA26" s="232">
        <v>1</v>
      </c>
      <c r="AB26" s="232">
        <v>1</v>
      </c>
      <c r="AC26" s="232">
        <v>1</v>
      </c>
      <c r="AZ26" s="232">
        <v>1</v>
      </c>
      <c r="BA26" s="232">
        <f>IF(AZ26=1,G26,0)</f>
        <v>0</v>
      </c>
      <c r="BB26" s="232">
        <f>IF(AZ26=2,G26,0)</f>
        <v>0</v>
      </c>
      <c r="BC26" s="232">
        <f>IF(AZ26=3,G26,0)</f>
        <v>0</v>
      </c>
      <c r="BD26" s="232">
        <f>IF(AZ26=4,G26,0)</f>
        <v>0</v>
      </c>
      <c r="BE26" s="232">
        <f>IF(AZ26=5,G26,0)</f>
        <v>0</v>
      </c>
      <c r="CA26" s="259">
        <v>1</v>
      </c>
      <c r="CB26" s="259">
        <v>1</v>
      </c>
    </row>
    <row r="27" spans="1:80" x14ac:dyDescent="0.25">
      <c r="A27" s="268"/>
      <c r="B27" s="272"/>
      <c r="C27" s="334" t="s">
        <v>507</v>
      </c>
      <c r="D27" s="335"/>
      <c r="E27" s="273">
        <v>9.75</v>
      </c>
      <c r="F27" s="274"/>
      <c r="G27" s="275"/>
      <c r="H27" s="276"/>
      <c r="I27" s="270"/>
      <c r="J27" s="277"/>
      <c r="K27" s="270"/>
      <c r="M27" s="271" t="s">
        <v>507</v>
      </c>
      <c r="O27" s="259"/>
    </row>
    <row r="28" spans="1:80" x14ac:dyDescent="0.25">
      <c r="A28" s="278"/>
      <c r="B28" s="279" t="s">
        <v>102</v>
      </c>
      <c r="C28" s="280" t="s">
        <v>501</v>
      </c>
      <c r="D28" s="281"/>
      <c r="E28" s="282"/>
      <c r="F28" s="283"/>
      <c r="G28" s="284">
        <f>SUM(G23:G27)</f>
        <v>0</v>
      </c>
      <c r="H28" s="285"/>
      <c r="I28" s="286">
        <f>SUM(I23:I27)</f>
        <v>0</v>
      </c>
      <c r="J28" s="285"/>
      <c r="K28" s="286">
        <f>SUM(K23:K27)</f>
        <v>0</v>
      </c>
      <c r="O28" s="259">
        <v>4</v>
      </c>
      <c r="BA28" s="287">
        <f>SUM(BA23:BA27)</f>
        <v>0</v>
      </c>
      <c r="BB28" s="287">
        <f>SUM(BB23:BB27)</f>
        <v>0</v>
      </c>
      <c r="BC28" s="287">
        <f>SUM(BC23:BC27)</f>
        <v>0</v>
      </c>
      <c r="BD28" s="287">
        <f>SUM(BD23:BD27)</f>
        <v>0</v>
      </c>
      <c r="BE28" s="287">
        <f>SUM(BE23:BE27)</f>
        <v>0</v>
      </c>
    </row>
    <row r="29" spans="1:80" x14ac:dyDescent="0.25">
      <c r="A29" s="249" t="s">
        <v>100</v>
      </c>
      <c r="B29" s="250" t="s">
        <v>159</v>
      </c>
      <c r="C29" s="251" t="s">
        <v>160</v>
      </c>
      <c r="D29" s="252"/>
      <c r="E29" s="253"/>
      <c r="F29" s="253"/>
      <c r="G29" s="254"/>
      <c r="H29" s="255"/>
      <c r="I29" s="256"/>
      <c r="J29" s="257"/>
      <c r="K29" s="258"/>
      <c r="O29" s="259">
        <v>1</v>
      </c>
    </row>
    <row r="30" spans="1:80" x14ac:dyDescent="0.25">
      <c r="A30" s="260">
        <v>10</v>
      </c>
      <c r="B30" s="261" t="s">
        <v>167</v>
      </c>
      <c r="C30" s="262" t="s">
        <v>168</v>
      </c>
      <c r="D30" s="263" t="s">
        <v>151</v>
      </c>
      <c r="E30" s="264">
        <v>292.5</v>
      </c>
      <c r="F30" s="264">
        <v>0</v>
      </c>
      <c r="G30" s="265">
        <f>E30*F30</f>
        <v>0</v>
      </c>
      <c r="H30" s="266">
        <v>0</v>
      </c>
      <c r="I30" s="267">
        <f>E30*H30</f>
        <v>0</v>
      </c>
      <c r="J30" s="266">
        <v>0</v>
      </c>
      <c r="K30" s="267">
        <f>E30*J30</f>
        <v>0</v>
      </c>
      <c r="O30" s="259">
        <v>2</v>
      </c>
      <c r="AA30" s="232">
        <v>1</v>
      </c>
      <c r="AB30" s="232">
        <v>1</v>
      </c>
      <c r="AC30" s="232">
        <v>1</v>
      </c>
      <c r="AZ30" s="232">
        <v>1</v>
      </c>
      <c r="BA30" s="232">
        <f>IF(AZ30=1,G30,0)</f>
        <v>0</v>
      </c>
      <c r="BB30" s="232">
        <f>IF(AZ30=2,G30,0)</f>
        <v>0</v>
      </c>
      <c r="BC30" s="232">
        <f>IF(AZ30=3,G30,0)</f>
        <v>0</v>
      </c>
      <c r="BD30" s="232">
        <f>IF(AZ30=4,G30,0)</f>
        <v>0</v>
      </c>
      <c r="BE30" s="232">
        <f>IF(AZ30=5,G30,0)</f>
        <v>0</v>
      </c>
      <c r="CA30" s="259">
        <v>1</v>
      </c>
      <c r="CB30" s="259">
        <v>1</v>
      </c>
    </row>
    <row r="31" spans="1:80" x14ac:dyDescent="0.25">
      <c r="A31" s="268"/>
      <c r="B31" s="272"/>
      <c r="C31" s="334" t="s">
        <v>508</v>
      </c>
      <c r="D31" s="335"/>
      <c r="E31" s="273">
        <v>292.5</v>
      </c>
      <c r="F31" s="274"/>
      <c r="G31" s="275"/>
      <c r="H31" s="276"/>
      <c r="I31" s="270"/>
      <c r="J31" s="277"/>
      <c r="K31" s="270"/>
      <c r="M31" s="271" t="s">
        <v>508</v>
      </c>
      <c r="O31" s="259"/>
    </row>
    <row r="32" spans="1:80" x14ac:dyDescent="0.25">
      <c r="A32" s="260">
        <v>11</v>
      </c>
      <c r="B32" s="261" t="s">
        <v>170</v>
      </c>
      <c r="C32" s="262" t="s">
        <v>171</v>
      </c>
      <c r="D32" s="263" t="s">
        <v>151</v>
      </c>
      <c r="E32" s="264">
        <v>126.75</v>
      </c>
      <c r="F32" s="264">
        <v>0</v>
      </c>
      <c r="G32" s="265">
        <f>E32*F32</f>
        <v>0</v>
      </c>
      <c r="H32" s="266">
        <v>0</v>
      </c>
      <c r="I32" s="267">
        <f>E32*H32</f>
        <v>0</v>
      </c>
      <c r="J32" s="266">
        <v>0</v>
      </c>
      <c r="K32" s="267">
        <f>E32*J32</f>
        <v>0</v>
      </c>
      <c r="O32" s="259">
        <v>2</v>
      </c>
      <c r="AA32" s="232">
        <v>1</v>
      </c>
      <c r="AB32" s="232">
        <v>1</v>
      </c>
      <c r="AC32" s="232">
        <v>1</v>
      </c>
      <c r="AZ32" s="232">
        <v>1</v>
      </c>
      <c r="BA32" s="232">
        <f>IF(AZ32=1,G32,0)</f>
        <v>0</v>
      </c>
      <c r="BB32" s="232">
        <f>IF(AZ32=2,G32,0)</f>
        <v>0</v>
      </c>
      <c r="BC32" s="232">
        <f>IF(AZ32=3,G32,0)</f>
        <v>0</v>
      </c>
      <c r="BD32" s="232">
        <f>IF(AZ32=4,G32,0)</f>
        <v>0</v>
      </c>
      <c r="BE32" s="232">
        <f>IF(AZ32=5,G32,0)</f>
        <v>0</v>
      </c>
      <c r="CA32" s="259">
        <v>1</v>
      </c>
      <c r="CB32" s="259">
        <v>1</v>
      </c>
    </row>
    <row r="33" spans="1:80" x14ac:dyDescent="0.25">
      <c r="A33" s="268"/>
      <c r="B33" s="272"/>
      <c r="C33" s="334" t="s">
        <v>509</v>
      </c>
      <c r="D33" s="335"/>
      <c r="E33" s="273">
        <v>126.75</v>
      </c>
      <c r="F33" s="274"/>
      <c r="G33" s="275"/>
      <c r="H33" s="276"/>
      <c r="I33" s="270"/>
      <c r="J33" s="277"/>
      <c r="K33" s="270"/>
      <c r="M33" s="271" t="s">
        <v>509</v>
      </c>
      <c r="O33" s="259"/>
    </row>
    <row r="34" spans="1:80" x14ac:dyDescent="0.25">
      <c r="A34" s="278"/>
      <c r="B34" s="279" t="s">
        <v>102</v>
      </c>
      <c r="C34" s="280" t="s">
        <v>161</v>
      </c>
      <c r="D34" s="281"/>
      <c r="E34" s="282"/>
      <c r="F34" s="283"/>
      <c r="G34" s="284">
        <f>SUM(G29:G33)</f>
        <v>0</v>
      </c>
      <c r="H34" s="285"/>
      <c r="I34" s="286">
        <f>SUM(I29:I33)</f>
        <v>0</v>
      </c>
      <c r="J34" s="285"/>
      <c r="K34" s="286">
        <f>SUM(K29:K33)</f>
        <v>0</v>
      </c>
      <c r="O34" s="259">
        <v>4</v>
      </c>
      <c r="BA34" s="287">
        <f>SUM(BA29:BA33)</f>
        <v>0</v>
      </c>
      <c r="BB34" s="287">
        <f>SUM(BB29:BB33)</f>
        <v>0</v>
      </c>
      <c r="BC34" s="287">
        <f>SUM(BC29:BC33)</f>
        <v>0</v>
      </c>
      <c r="BD34" s="287">
        <f>SUM(BD29:BD33)</f>
        <v>0</v>
      </c>
      <c r="BE34" s="287">
        <f>SUM(BE29:BE33)</f>
        <v>0</v>
      </c>
    </row>
    <row r="35" spans="1:80" x14ac:dyDescent="0.25">
      <c r="A35" s="249" t="s">
        <v>100</v>
      </c>
      <c r="B35" s="250" t="s">
        <v>175</v>
      </c>
      <c r="C35" s="251" t="s">
        <v>176</v>
      </c>
      <c r="D35" s="252"/>
      <c r="E35" s="253"/>
      <c r="F35" s="253"/>
      <c r="G35" s="254"/>
      <c r="H35" s="255"/>
      <c r="I35" s="256"/>
      <c r="J35" s="257"/>
      <c r="K35" s="258"/>
      <c r="O35" s="259">
        <v>1</v>
      </c>
    </row>
    <row r="36" spans="1:80" x14ac:dyDescent="0.25">
      <c r="A36" s="260">
        <v>12</v>
      </c>
      <c r="B36" s="261" t="s">
        <v>510</v>
      </c>
      <c r="C36" s="262" t="s">
        <v>511</v>
      </c>
      <c r="D36" s="263" t="s">
        <v>151</v>
      </c>
      <c r="E36" s="264">
        <v>325</v>
      </c>
      <c r="F36" s="264">
        <v>0</v>
      </c>
      <c r="G36" s="265">
        <f>E36*F36</f>
        <v>0</v>
      </c>
      <c r="H36" s="266">
        <v>0</v>
      </c>
      <c r="I36" s="267">
        <f>E36*H36</f>
        <v>0</v>
      </c>
      <c r="J36" s="266">
        <v>0</v>
      </c>
      <c r="K36" s="267">
        <f>E36*J36</f>
        <v>0</v>
      </c>
      <c r="O36" s="259">
        <v>2</v>
      </c>
      <c r="AA36" s="232">
        <v>1</v>
      </c>
      <c r="AB36" s="232">
        <v>1</v>
      </c>
      <c r="AC36" s="232">
        <v>1</v>
      </c>
      <c r="AZ36" s="232">
        <v>1</v>
      </c>
      <c r="BA36" s="232">
        <f>IF(AZ36=1,G36,0)</f>
        <v>0</v>
      </c>
      <c r="BB36" s="232">
        <f>IF(AZ36=2,G36,0)</f>
        <v>0</v>
      </c>
      <c r="BC36" s="232">
        <f>IF(AZ36=3,G36,0)</f>
        <v>0</v>
      </c>
      <c r="BD36" s="232">
        <f>IF(AZ36=4,G36,0)</f>
        <v>0</v>
      </c>
      <c r="BE36" s="232">
        <f>IF(AZ36=5,G36,0)</f>
        <v>0</v>
      </c>
      <c r="CA36" s="259">
        <v>1</v>
      </c>
      <c r="CB36" s="259">
        <v>1</v>
      </c>
    </row>
    <row r="37" spans="1:80" x14ac:dyDescent="0.25">
      <c r="A37" s="268"/>
      <c r="B37" s="272"/>
      <c r="C37" s="334" t="s">
        <v>512</v>
      </c>
      <c r="D37" s="335"/>
      <c r="E37" s="273">
        <v>325</v>
      </c>
      <c r="F37" s="274"/>
      <c r="G37" s="275"/>
      <c r="H37" s="276"/>
      <c r="I37" s="270"/>
      <c r="J37" s="277"/>
      <c r="K37" s="270"/>
      <c r="M37" s="271" t="s">
        <v>512</v>
      </c>
      <c r="O37" s="259"/>
    </row>
    <row r="38" spans="1:80" x14ac:dyDescent="0.25">
      <c r="A38" s="260">
        <v>13</v>
      </c>
      <c r="B38" s="261" t="s">
        <v>235</v>
      </c>
      <c r="C38" s="262" t="s">
        <v>236</v>
      </c>
      <c r="D38" s="263" t="s">
        <v>151</v>
      </c>
      <c r="E38" s="264">
        <v>126.75</v>
      </c>
      <c r="F38" s="264">
        <v>0</v>
      </c>
      <c r="G38" s="265">
        <f>E38*F38</f>
        <v>0</v>
      </c>
      <c r="H38" s="266">
        <v>0</v>
      </c>
      <c r="I38" s="267">
        <f>E38*H38</f>
        <v>0</v>
      </c>
      <c r="J38" s="266">
        <v>0</v>
      </c>
      <c r="K38" s="267">
        <f>E38*J38</f>
        <v>0</v>
      </c>
      <c r="O38" s="259">
        <v>2</v>
      </c>
      <c r="AA38" s="232">
        <v>1</v>
      </c>
      <c r="AB38" s="232">
        <v>1</v>
      </c>
      <c r="AC38" s="232">
        <v>1</v>
      </c>
      <c r="AZ38" s="232">
        <v>1</v>
      </c>
      <c r="BA38" s="232">
        <f>IF(AZ38=1,G38,0)</f>
        <v>0</v>
      </c>
      <c r="BB38" s="232">
        <f>IF(AZ38=2,G38,0)</f>
        <v>0</v>
      </c>
      <c r="BC38" s="232">
        <f>IF(AZ38=3,G38,0)</f>
        <v>0</v>
      </c>
      <c r="BD38" s="232">
        <f>IF(AZ38=4,G38,0)</f>
        <v>0</v>
      </c>
      <c r="BE38" s="232">
        <f>IF(AZ38=5,G38,0)</f>
        <v>0</v>
      </c>
      <c r="CA38" s="259">
        <v>1</v>
      </c>
      <c r="CB38" s="259">
        <v>1</v>
      </c>
    </row>
    <row r="39" spans="1:80" x14ac:dyDescent="0.25">
      <c r="A39" s="278"/>
      <c r="B39" s="279" t="s">
        <v>102</v>
      </c>
      <c r="C39" s="280" t="s">
        <v>177</v>
      </c>
      <c r="D39" s="281"/>
      <c r="E39" s="282"/>
      <c r="F39" s="283"/>
      <c r="G39" s="284">
        <f>SUM(G35:G38)</f>
        <v>0</v>
      </c>
      <c r="H39" s="285"/>
      <c r="I39" s="286">
        <f>SUM(I35:I38)</f>
        <v>0</v>
      </c>
      <c r="J39" s="285"/>
      <c r="K39" s="286">
        <f>SUM(K35:K38)</f>
        <v>0</v>
      </c>
      <c r="O39" s="259">
        <v>4</v>
      </c>
      <c r="BA39" s="287">
        <f>SUM(BA35:BA38)</f>
        <v>0</v>
      </c>
      <c r="BB39" s="287">
        <f>SUM(BB35:BB38)</f>
        <v>0</v>
      </c>
      <c r="BC39" s="287">
        <f>SUM(BC35:BC38)</f>
        <v>0</v>
      </c>
      <c r="BD39" s="287">
        <f>SUM(BD35:BD38)</f>
        <v>0</v>
      </c>
      <c r="BE39" s="287">
        <f>SUM(BE35:BE38)</f>
        <v>0</v>
      </c>
    </row>
    <row r="40" spans="1:80" x14ac:dyDescent="0.25">
      <c r="A40" s="249" t="s">
        <v>100</v>
      </c>
      <c r="B40" s="250" t="s">
        <v>181</v>
      </c>
      <c r="C40" s="251" t="s">
        <v>182</v>
      </c>
      <c r="D40" s="252"/>
      <c r="E40" s="253"/>
      <c r="F40" s="253"/>
      <c r="G40" s="254"/>
      <c r="H40" s="255"/>
      <c r="I40" s="256"/>
      <c r="J40" s="257"/>
      <c r="K40" s="258"/>
      <c r="O40" s="259">
        <v>1</v>
      </c>
    </row>
    <row r="41" spans="1:80" x14ac:dyDescent="0.25">
      <c r="A41" s="260">
        <v>14</v>
      </c>
      <c r="B41" s="261" t="s">
        <v>513</v>
      </c>
      <c r="C41" s="262" t="s">
        <v>514</v>
      </c>
      <c r="D41" s="263" t="s">
        <v>186</v>
      </c>
      <c r="E41" s="264">
        <v>390</v>
      </c>
      <c r="F41" s="264">
        <v>0</v>
      </c>
      <c r="G41" s="265">
        <f>E41*F41</f>
        <v>0</v>
      </c>
      <c r="H41" s="266">
        <v>0</v>
      </c>
      <c r="I41" s="267">
        <f>E41*H41</f>
        <v>0</v>
      </c>
      <c r="J41" s="266">
        <v>0</v>
      </c>
      <c r="K41" s="267">
        <f>E41*J41</f>
        <v>0</v>
      </c>
      <c r="O41" s="259">
        <v>2</v>
      </c>
      <c r="AA41" s="232">
        <v>1</v>
      </c>
      <c r="AB41" s="232">
        <v>1</v>
      </c>
      <c r="AC41" s="232">
        <v>1</v>
      </c>
      <c r="AZ41" s="232">
        <v>1</v>
      </c>
      <c r="BA41" s="232">
        <f>IF(AZ41=1,G41,0)</f>
        <v>0</v>
      </c>
      <c r="BB41" s="232">
        <f>IF(AZ41=2,G41,0)</f>
        <v>0</v>
      </c>
      <c r="BC41" s="232">
        <f>IF(AZ41=3,G41,0)</f>
        <v>0</v>
      </c>
      <c r="BD41" s="232">
        <f>IF(AZ41=4,G41,0)</f>
        <v>0</v>
      </c>
      <c r="BE41" s="232">
        <f>IF(AZ41=5,G41,0)</f>
        <v>0</v>
      </c>
      <c r="CA41" s="259">
        <v>1</v>
      </c>
      <c r="CB41" s="259">
        <v>1</v>
      </c>
    </row>
    <row r="42" spans="1:80" x14ac:dyDescent="0.25">
      <c r="A42" s="268"/>
      <c r="B42" s="269"/>
      <c r="C42" s="326"/>
      <c r="D42" s="327"/>
      <c r="E42" s="327"/>
      <c r="F42" s="327"/>
      <c r="G42" s="328"/>
      <c r="I42" s="270"/>
      <c r="K42" s="270"/>
      <c r="L42" s="271"/>
      <c r="O42" s="259">
        <v>3</v>
      </c>
    </row>
    <row r="43" spans="1:80" x14ac:dyDescent="0.25">
      <c r="A43" s="268"/>
      <c r="B43" s="272"/>
      <c r="C43" s="334" t="s">
        <v>515</v>
      </c>
      <c r="D43" s="335"/>
      <c r="E43" s="273">
        <v>390</v>
      </c>
      <c r="F43" s="274"/>
      <c r="G43" s="275"/>
      <c r="H43" s="276"/>
      <c r="I43" s="270"/>
      <c r="J43" s="277"/>
      <c r="K43" s="270"/>
      <c r="M43" s="271" t="s">
        <v>515</v>
      </c>
      <c r="O43" s="259"/>
    </row>
    <row r="44" spans="1:80" x14ac:dyDescent="0.25">
      <c r="A44" s="260">
        <v>15</v>
      </c>
      <c r="B44" s="261" t="s">
        <v>516</v>
      </c>
      <c r="C44" s="262" t="s">
        <v>517</v>
      </c>
      <c r="D44" s="263" t="s">
        <v>186</v>
      </c>
      <c r="E44" s="264">
        <v>455</v>
      </c>
      <c r="F44" s="264">
        <v>0</v>
      </c>
      <c r="G44" s="265">
        <f>E44*F44</f>
        <v>0</v>
      </c>
      <c r="H44" s="266">
        <v>0</v>
      </c>
      <c r="I44" s="267">
        <f>E44*H44</f>
        <v>0</v>
      </c>
      <c r="J44" s="266">
        <v>0</v>
      </c>
      <c r="K44" s="267">
        <f>E44*J44</f>
        <v>0</v>
      </c>
      <c r="O44" s="259">
        <v>2</v>
      </c>
      <c r="AA44" s="232">
        <v>1</v>
      </c>
      <c r="AB44" s="232">
        <v>1</v>
      </c>
      <c r="AC44" s="232">
        <v>1</v>
      </c>
      <c r="AZ44" s="232">
        <v>1</v>
      </c>
      <c r="BA44" s="232">
        <f>IF(AZ44=1,G44,0)</f>
        <v>0</v>
      </c>
      <c r="BB44" s="232">
        <f>IF(AZ44=2,G44,0)</f>
        <v>0</v>
      </c>
      <c r="BC44" s="232">
        <f>IF(AZ44=3,G44,0)</f>
        <v>0</v>
      </c>
      <c r="BD44" s="232">
        <f>IF(AZ44=4,G44,0)</f>
        <v>0</v>
      </c>
      <c r="BE44" s="232">
        <f>IF(AZ44=5,G44,0)</f>
        <v>0</v>
      </c>
      <c r="CA44" s="259">
        <v>1</v>
      </c>
      <c r="CB44" s="259">
        <v>1</v>
      </c>
    </row>
    <row r="45" spans="1:80" x14ac:dyDescent="0.25">
      <c r="A45" s="268"/>
      <c r="B45" s="272"/>
      <c r="C45" s="334" t="s">
        <v>518</v>
      </c>
      <c r="D45" s="335"/>
      <c r="E45" s="273">
        <v>455</v>
      </c>
      <c r="F45" s="274"/>
      <c r="G45" s="275"/>
      <c r="H45" s="276"/>
      <c r="I45" s="270"/>
      <c r="J45" s="277"/>
      <c r="K45" s="270"/>
      <c r="M45" s="271" t="s">
        <v>518</v>
      </c>
      <c r="O45" s="259"/>
    </row>
    <row r="46" spans="1:80" x14ac:dyDescent="0.25">
      <c r="A46" s="278"/>
      <c r="B46" s="279" t="s">
        <v>102</v>
      </c>
      <c r="C46" s="280" t="s">
        <v>183</v>
      </c>
      <c r="D46" s="281"/>
      <c r="E46" s="282"/>
      <c r="F46" s="283"/>
      <c r="G46" s="284">
        <f>SUM(G40:G45)</f>
        <v>0</v>
      </c>
      <c r="H46" s="285"/>
      <c r="I46" s="286">
        <f>SUM(I40:I45)</f>
        <v>0</v>
      </c>
      <c r="J46" s="285"/>
      <c r="K46" s="286">
        <f>SUM(K40:K45)</f>
        <v>0</v>
      </c>
      <c r="O46" s="259">
        <v>4</v>
      </c>
      <c r="BA46" s="287">
        <f>SUM(BA40:BA45)</f>
        <v>0</v>
      </c>
      <c r="BB46" s="287">
        <f>SUM(BB40:BB45)</f>
        <v>0</v>
      </c>
      <c r="BC46" s="287">
        <f>SUM(BC40:BC45)</f>
        <v>0</v>
      </c>
      <c r="BD46" s="287">
        <f>SUM(BD40:BD45)</f>
        <v>0</v>
      </c>
      <c r="BE46" s="287">
        <f>SUM(BE40:BE45)</f>
        <v>0</v>
      </c>
    </row>
    <row r="47" spans="1:80" x14ac:dyDescent="0.25">
      <c r="A47" s="249" t="s">
        <v>100</v>
      </c>
      <c r="B47" s="250" t="s">
        <v>332</v>
      </c>
      <c r="C47" s="251" t="s">
        <v>333</v>
      </c>
      <c r="D47" s="252"/>
      <c r="E47" s="253"/>
      <c r="F47" s="253"/>
      <c r="G47" s="254"/>
      <c r="H47" s="255"/>
      <c r="I47" s="256"/>
      <c r="J47" s="257"/>
      <c r="K47" s="258"/>
      <c r="O47" s="259">
        <v>1</v>
      </c>
    </row>
    <row r="48" spans="1:80" x14ac:dyDescent="0.25">
      <c r="A48" s="260">
        <v>16</v>
      </c>
      <c r="B48" s="261" t="s">
        <v>335</v>
      </c>
      <c r="C48" s="262" t="s">
        <v>336</v>
      </c>
      <c r="D48" s="263" t="s">
        <v>151</v>
      </c>
      <c r="E48" s="264">
        <v>32.5</v>
      </c>
      <c r="F48" s="264">
        <v>0</v>
      </c>
      <c r="G48" s="265">
        <f>E48*F48</f>
        <v>0</v>
      </c>
      <c r="H48" s="266">
        <v>2.1215999999999999</v>
      </c>
      <c r="I48" s="267">
        <f>E48*H48</f>
        <v>68.951999999999998</v>
      </c>
      <c r="J48" s="266">
        <v>0</v>
      </c>
      <c r="K48" s="267">
        <f>E48*J48</f>
        <v>0</v>
      </c>
      <c r="O48" s="259">
        <v>2</v>
      </c>
      <c r="AA48" s="232">
        <v>1</v>
      </c>
      <c r="AB48" s="232">
        <v>1</v>
      </c>
      <c r="AC48" s="232">
        <v>1</v>
      </c>
      <c r="AZ48" s="232">
        <v>1</v>
      </c>
      <c r="BA48" s="232">
        <f>IF(AZ48=1,G48,0)</f>
        <v>0</v>
      </c>
      <c r="BB48" s="232">
        <f>IF(AZ48=2,G48,0)</f>
        <v>0</v>
      </c>
      <c r="BC48" s="232">
        <f>IF(AZ48=3,G48,0)</f>
        <v>0</v>
      </c>
      <c r="BD48" s="232">
        <f>IF(AZ48=4,G48,0)</f>
        <v>0</v>
      </c>
      <c r="BE48" s="232">
        <f>IF(AZ48=5,G48,0)</f>
        <v>0</v>
      </c>
      <c r="CA48" s="259">
        <v>1</v>
      </c>
      <c r="CB48" s="259">
        <v>1</v>
      </c>
    </row>
    <row r="49" spans="1:80" x14ac:dyDescent="0.25">
      <c r="A49" s="268"/>
      <c r="B49" s="272"/>
      <c r="C49" s="334" t="s">
        <v>519</v>
      </c>
      <c r="D49" s="335"/>
      <c r="E49" s="273">
        <v>32.5</v>
      </c>
      <c r="F49" s="274"/>
      <c r="G49" s="275"/>
      <c r="H49" s="276"/>
      <c r="I49" s="270"/>
      <c r="J49" s="277"/>
      <c r="K49" s="270"/>
      <c r="M49" s="271" t="s">
        <v>519</v>
      </c>
      <c r="O49" s="259"/>
    </row>
    <row r="50" spans="1:80" x14ac:dyDescent="0.25">
      <c r="A50" s="260">
        <v>17</v>
      </c>
      <c r="B50" s="261" t="s">
        <v>338</v>
      </c>
      <c r="C50" s="262" t="s">
        <v>339</v>
      </c>
      <c r="D50" s="263" t="s">
        <v>186</v>
      </c>
      <c r="E50" s="264">
        <v>65</v>
      </c>
      <c r="F50" s="264">
        <v>0</v>
      </c>
      <c r="G50" s="265">
        <f>E50*F50</f>
        <v>0</v>
      </c>
      <c r="H50" s="266">
        <v>0</v>
      </c>
      <c r="I50" s="267">
        <f>E50*H50</f>
        <v>0</v>
      </c>
      <c r="J50" s="266">
        <v>0</v>
      </c>
      <c r="K50" s="267">
        <f>E50*J50</f>
        <v>0</v>
      </c>
      <c r="O50" s="259">
        <v>2</v>
      </c>
      <c r="AA50" s="232">
        <v>1</v>
      </c>
      <c r="AB50" s="232">
        <v>1</v>
      </c>
      <c r="AC50" s="232">
        <v>1</v>
      </c>
      <c r="AZ50" s="232">
        <v>1</v>
      </c>
      <c r="BA50" s="232">
        <f>IF(AZ50=1,G50,0)</f>
        <v>0</v>
      </c>
      <c r="BB50" s="232">
        <f>IF(AZ50=2,G50,0)</f>
        <v>0</v>
      </c>
      <c r="BC50" s="232">
        <f>IF(AZ50=3,G50,0)</f>
        <v>0</v>
      </c>
      <c r="BD50" s="232">
        <f>IF(AZ50=4,G50,0)</f>
        <v>0</v>
      </c>
      <c r="BE50" s="232">
        <f>IF(AZ50=5,G50,0)</f>
        <v>0</v>
      </c>
      <c r="CA50" s="259">
        <v>1</v>
      </c>
      <c r="CB50" s="259">
        <v>1</v>
      </c>
    </row>
    <row r="51" spans="1:80" x14ac:dyDescent="0.25">
      <c r="A51" s="268"/>
      <c r="B51" s="272"/>
      <c r="C51" s="334" t="s">
        <v>520</v>
      </c>
      <c r="D51" s="335"/>
      <c r="E51" s="273">
        <v>65</v>
      </c>
      <c r="F51" s="274"/>
      <c r="G51" s="275"/>
      <c r="H51" s="276"/>
      <c r="I51" s="270"/>
      <c r="J51" s="277"/>
      <c r="K51" s="270"/>
      <c r="M51" s="271" t="s">
        <v>520</v>
      </c>
      <c r="O51" s="259"/>
    </row>
    <row r="52" spans="1:80" x14ac:dyDescent="0.25">
      <c r="A52" s="260">
        <v>18</v>
      </c>
      <c r="B52" s="261" t="s">
        <v>521</v>
      </c>
      <c r="C52" s="262" t="s">
        <v>522</v>
      </c>
      <c r="D52" s="263" t="s">
        <v>151</v>
      </c>
      <c r="E52" s="264">
        <v>156</v>
      </c>
      <c r="F52" s="264">
        <v>0</v>
      </c>
      <c r="G52" s="265">
        <f>E52*F52</f>
        <v>0</v>
      </c>
      <c r="H52" s="266">
        <v>2.04</v>
      </c>
      <c r="I52" s="267">
        <f>E52*H52</f>
        <v>318.24</v>
      </c>
      <c r="J52" s="266">
        <v>0</v>
      </c>
      <c r="K52" s="267">
        <f>E52*J52</f>
        <v>0</v>
      </c>
      <c r="O52" s="259">
        <v>2</v>
      </c>
      <c r="AA52" s="232">
        <v>1</v>
      </c>
      <c r="AB52" s="232">
        <v>1</v>
      </c>
      <c r="AC52" s="232">
        <v>1</v>
      </c>
      <c r="AZ52" s="232">
        <v>1</v>
      </c>
      <c r="BA52" s="232">
        <f>IF(AZ52=1,G52,0)</f>
        <v>0</v>
      </c>
      <c r="BB52" s="232">
        <f>IF(AZ52=2,G52,0)</f>
        <v>0</v>
      </c>
      <c r="BC52" s="232">
        <f>IF(AZ52=3,G52,0)</f>
        <v>0</v>
      </c>
      <c r="BD52" s="232">
        <f>IF(AZ52=4,G52,0)</f>
        <v>0</v>
      </c>
      <c r="BE52" s="232">
        <f>IF(AZ52=5,G52,0)</f>
        <v>0</v>
      </c>
      <c r="CA52" s="259">
        <v>1</v>
      </c>
      <c r="CB52" s="259">
        <v>1</v>
      </c>
    </row>
    <row r="53" spans="1:80" x14ac:dyDescent="0.25">
      <c r="A53" s="268"/>
      <c r="B53" s="272"/>
      <c r="C53" s="334" t="s">
        <v>523</v>
      </c>
      <c r="D53" s="335"/>
      <c r="E53" s="273">
        <v>156</v>
      </c>
      <c r="F53" s="274"/>
      <c r="G53" s="275"/>
      <c r="H53" s="276"/>
      <c r="I53" s="270"/>
      <c r="J53" s="277"/>
      <c r="K53" s="270"/>
      <c r="M53" s="271" t="s">
        <v>523</v>
      </c>
      <c r="O53" s="259"/>
    </row>
    <row r="54" spans="1:80" x14ac:dyDescent="0.25">
      <c r="A54" s="260">
        <v>19</v>
      </c>
      <c r="B54" s="261" t="s">
        <v>524</v>
      </c>
      <c r="C54" s="262" t="s">
        <v>525</v>
      </c>
      <c r="D54" s="263" t="s">
        <v>151</v>
      </c>
      <c r="E54" s="264">
        <v>-97.5</v>
      </c>
      <c r="F54" s="264">
        <v>0</v>
      </c>
      <c r="G54" s="265">
        <f>E54*F54</f>
        <v>0</v>
      </c>
      <c r="H54" s="266">
        <v>0</v>
      </c>
      <c r="I54" s="267">
        <f>E54*H54</f>
        <v>0</v>
      </c>
      <c r="J54" s="266"/>
      <c r="K54" s="267">
        <f>E54*J54</f>
        <v>0</v>
      </c>
      <c r="O54" s="259">
        <v>2</v>
      </c>
      <c r="AA54" s="232">
        <v>12</v>
      </c>
      <c r="AB54" s="232">
        <v>0</v>
      </c>
      <c r="AC54" s="232">
        <v>21</v>
      </c>
      <c r="AZ54" s="232">
        <v>1</v>
      </c>
      <c r="BA54" s="232">
        <f>IF(AZ54=1,G54,0)</f>
        <v>0</v>
      </c>
      <c r="BB54" s="232">
        <f>IF(AZ54=2,G54,0)</f>
        <v>0</v>
      </c>
      <c r="BC54" s="232">
        <f>IF(AZ54=3,G54,0)</f>
        <v>0</v>
      </c>
      <c r="BD54" s="232">
        <f>IF(AZ54=4,G54,0)</f>
        <v>0</v>
      </c>
      <c r="BE54" s="232">
        <f>IF(AZ54=5,G54,0)</f>
        <v>0</v>
      </c>
      <c r="CA54" s="259">
        <v>12</v>
      </c>
      <c r="CB54" s="259">
        <v>0</v>
      </c>
    </row>
    <row r="55" spans="1:80" x14ac:dyDescent="0.25">
      <c r="A55" s="268"/>
      <c r="B55" s="272"/>
      <c r="C55" s="334" t="s">
        <v>526</v>
      </c>
      <c r="D55" s="335"/>
      <c r="E55" s="273">
        <v>-97.5</v>
      </c>
      <c r="F55" s="274"/>
      <c r="G55" s="275"/>
      <c r="H55" s="276"/>
      <c r="I55" s="270"/>
      <c r="J55" s="277"/>
      <c r="K55" s="270"/>
      <c r="M55" s="271" t="s">
        <v>526</v>
      </c>
      <c r="O55" s="259"/>
    </row>
    <row r="56" spans="1:80" x14ac:dyDescent="0.25">
      <c r="A56" s="278"/>
      <c r="B56" s="279" t="s">
        <v>102</v>
      </c>
      <c r="C56" s="280" t="s">
        <v>334</v>
      </c>
      <c r="D56" s="281"/>
      <c r="E56" s="282"/>
      <c r="F56" s="283"/>
      <c r="G56" s="284">
        <f>SUM(G47:G55)</f>
        <v>0</v>
      </c>
      <c r="H56" s="285"/>
      <c r="I56" s="286">
        <f>SUM(I47:I55)</f>
        <v>387.19200000000001</v>
      </c>
      <c r="J56" s="285"/>
      <c r="K56" s="286">
        <f>SUM(K47:K55)</f>
        <v>0</v>
      </c>
      <c r="O56" s="259">
        <v>4</v>
      </c>
      <c r="BA56" s="287">
        <f>SUM(BA47:BA55)</f>
        <v>0</v>
      </c>
      <c r="BB56" s="287">
        <f>SUM(BB47:BB55)</f>
        <v>0</v>
      </c>
      <c r="BC56" s="287">
        <f>SUM(BC47:BC55)</f>
        <v>0</v>
      </c>
      <c r="BD56" s="287">
        <f>SUM(BD47:BD55)</f>
        <v>0</v>
      </c>
      <c r="BE56" s="287">
        <f>SUM(BE47:BE55)</f>
        <v>0</v>
      </c>
    </row>
    <row r="57" spans="1:80" x14ac:dyDescent="0.25">
      <c r="A57" s="249" t="s">
        <v>100</v>
      </c>
      <c r="B57" s="250" t="s">
        <v>197</v>
      </c>
      <c r="C57" s="251" t="s">
        <v>198</v>
      </c>
      <c r="D57" s="252"/>
      <c r="E57" s="253"/>
      <c r="F57" s="253"/>
      <c r="G57" s="254"/>
      <c r="H57" s="255"/>
      <c r="I57" s="256"/>
      <c r="J57" s="257"/>
      <c r="K57" s="258"/>
      <c r="O57" s="259">
        <v>1</v>
      </c>
    </row>
    <row r="58" spans="1:80" x14ac:dyDescent="0.25">
      <c r="A58" s="260">
        <v>20</v>
      </c>
      <c r="B58" s="261" t="s">
        <v>527</v>
      </c>
      <c r="C58" s="262" t="s">
        <v>528</v>
      </c>
      <c r="D58" s="263" t="s">
        <v>195</v>
      </c>
      <c r="E58" s="264">
        <v>387.19200000000001</v>
      </c>
      <c r="F58" s="264">
        <v>0</v>
      </c>
      <c r="G58" s="265">
        <f>E58*F58</f>
        <v>0</v>
      </c>
      <c r="H58" s="266">
        <v>0</v>
      </c>
      <c r="I58" s="267">
        <f>E58*H58</f>
        <v>0</v>
      </c>
      <c r="J58" s="266"/>
      <c r="K58" s="267">
        <f>E58*J58</f>
        <v>0</v>
      </c>
      <c r="O58" s="259">
        <v>2</v>
      </c>
      <c r="AA58" s="232">
        <v>7</v>
      </c>
      <c r="AB58" s="232">
        <v>1</v>
      </c>
      <c r="AC58" s="232">
        <v>2</v>
      </c>
      <c r="AZ58" s="232">
        <v>1</v>
      </c>
      <c r="BA58" s="232">
        <f>IF(AZ58=1,G58,0)</f>
        <v>0</v>
      </c>
      <c r="BB58" s="232">
        <f>IF(AZ58=2,G58,0)</f>
        <v>0</v>
      </c>
      <c r="BC58" s="232">
        <f>IF(AZ58=3,G58,0)</f>
        <v>0</v>
      </c>
      <c r="BD58" s="232">
        <f>IF(AZ58=4,G58,0)</f>
        <v>0</v>
      </c>
      <c r="BE58" s="232">
        <f>IF(AZ58=5,G58,0)</f>
        <v>0</v>
      </c>
      <c r="CA58" s="259">
        <v>7</v>
      </c>
      <c r="CB58" s="259">
        <v>1</v>
      </c>
    </row>
    <row r="59" spans="1:80" x14ac:dyDescent="0.25">
      <c r="A59" s="278"/>
      <c r="B59" s="279" t="s">
        <v>102</v>
      </c>
      <c r="C59" s="280" t="s">
        <v>199</v>
      </c>
      <c r="D59" s="281"/>
      <c r="E59" s="282"/>
      <c r="F59" s="283"/>
      <c r="G59" s="284">
        <f>SUM(G57:G58)</f>
        <v>0</v>
      </c>
      <c r="H59" s="285"/>
      <c r="I59" s="286">
        <f>SUM(I57:I58)</f>
        <v>0</v>
      </c>
      <c r="J59" s="285"/>
      <c r="K59" s="286">
        <f>SUM(K57:K58)</f>
        <v>0</v>
      </c>
      <c r="O59" s="259">
        <v>4</v>
      </c>
      <c r="BA59" s="287">
        <f>SUM(BA57:BA58)</f>
        <v>0</v>
      </c>
      <c r="BB59" s="287">
        <f>SUM(BB57:BB58)</f>
        <v>0</v>
      </c>
      <c r="BC59" s="287">
        <f>SUM(BC57:BC58)</f>
        <v>0</v>
      </c>
      <c r="BD59" s="287">
        <f>SUM(BD57:BD58)</f>
        <v>0</v>
      </c>
      <c r="BE59" s="287">
        <f>SUM(BE57:BE58)</f>
        <v>0</v>
      </c>
    </row>
    <row r="60" spans="1:80" x14ac:dyDescent="0.25">
      <c r="E60" s="232"/>
    </row>
    <row r="61" spans="1:80" x14ac:dyDescent="0.25">
      <c r="E61" s="232"/>
    </row>
    <row r="62" spans="1:80" x14ac:dyDescent="0.25">
      <c r="E62" s="232"/>
    </row>
    <row r="63" spans="1:80" x14ac:dyDescent="0.25">
      <c r="E63" s="232"/>
    </row>
    <row r="64" spans="1:80" x14ac:dyDescent="0.25">
      <c r="E64" s="232"/>
    </row>
    <row r="65" spans="5:5" x14ac:dyDescent="0.25">
      <c r="E65" s="232"/>
    </row>
    <row r="66" spans="5:5" x14ac:dyDescent="0.25">
      <c r="E66" s="232"/>
    </row>
    <row r="67" spans="5:5" x14ac:dyDescent="0.25">
      <c r="E67" s="232"/>
    </row>
    <row r="68" spans="5:5" x14ac:dyDescent="0.25">
      <c r="E68" s="232"/>
    </row>
    <row r="69" spans="5:5" x14ac:dyDescent="0.25">
      <c r="E69" s="232"/>
    </row>
    <row r="70" spans="5:5" x14ac:dyDescent="0.25">
      <c r="E70" s="232"/>
    </row>
    <row r="71" spans="5:5" x14ac:dyDescent="0.25">
      <c r="E71" s="232"/>
    </row>
    <row r="72" spans="5:5" x14ac:dyDescent="0.25">
      <c r="E72" s="232"/>
    </row>
    <row r="73" spans="5:5" x14ac:dyDescent="0.25">
      <c r="E73" s="232"/>
    </row>
    <row r="74" spans="5:5" x14ac:dyDescent="0.25">
      <c r="E74" s="232"/>
    </row>
    <row r="75" spans="5:5" x14ac:dyDescent="0.25">
      <c r="E75" s="232"/>
    </row>
    <row r="76" spans="5:5" x14ac:dyDescent="0.25">
      <c r="E76" s="232"/>
    </row>
    <row r="77" spans="5:5" x14ac:dyDescent="0.25">
      <c r="E77" s="232"/>
    </row>
    <row r="78" spans="5:5" x14ac:dyDescent="0.25">
      <c r="E78" s="232"/>
    </row>
    <row r="79" spans="5:5" x14ac:dyDescent="0.25">
      <c r="E79" s="232"/>
    </row>
    <row r="80" spans="5:5" x14ac:dyDescent="0.25">
      <c r="E80" s="232"/>
    </row>
    <row r="81" spans="1:7" x14ac:dyDescent="0.25">
      <c r="E81" s="232"/>
    </row>
    <row r="82" spans="1:7" x14ac:dyDescent="0.25">
      <c r="E82" s="232"/>
    </row>
    <row r="83" spans="1:7" x14ac:dyDescent="0.25">
      <c r="A83" s="277"/>
      <c r="B83" s="277"/>
      <c r="C83" s="277"/>
      <c r="D83" s="277"/>
      <c r="E83" s="277"/>
      <c r="F83" s="277"/>
      <c r="G83" s="277"/>
    </row>
    <row r="84" spans="1:7" x14ac:dyDescent="0.25">
      <c r="A84" s="277"/>
      <c r="B84" s="277"/>
      <c r="C84" s="277"/>
      <c r="D84" s="277"/>
      <c r="E84" s="277"/>
      <c r="F84" s="277"/>
      <c r="G84" s="277"/>
    </row>
    <row r="85" spans="1:7" x14ac:dyDescent="0.25">
      <c r="A85" s="277"/>
      <c r="B85" s="277"/>
      <c r="C85" s="277"/>
      <c r="D85" s="277"/>
      <c r="E85" s="277"/>
      <c r="F85" s="277"/>
      <c r="G85" s="277"/>
    </row>
    <row r="86" spans="1:7" x14ac:dyDescent="0.25">
      <c r="A86" s="277"/>
      <c r="B86" s="277"/>
      <c r="C86" s="277"/>
      <c r="D86" s="277"/>
      <c r="E86" s="277"/>
      <c r="F86" s="277"/>
      <c r="G86" s="277"/>
    </row>
    <row r="87" spans="1:7" x14ac:dyDescent="0.25">
      <c r="E87" s="232"/>
    </row>
    <row r="88" spans="1:7" x14ac:dyDescent="0.25">
      <c r="E88" s="232"/>
    </row>
    <row r="89" spans="1:7" x14ac:dyDescent="0.25">
      <c r="E89" s="232"/>
    </row>
    <row r="90" spans="1:7" x14ac:dyDescent="0.25">
      <c r="E90" s="232"/>
    </row>
    <row r="91" spans="1:7" x14ac:dyDescent="0.25">
      <c r="E91" s="232"/>
    </row>
    <row r="92" spans="1:7" x14ac:dyDescent="0.25">
      <c r="E92" s="232"/>
    </row>
    <row r="93" spans="1:7" x14ac:dyDescent="0.25">
      <c r="E93" s="232"/>
    </row>
    <row r="94" spans="1:7" x14ac:dyDescent="0.25">
      <c r="E94" s="232"/>
    </row>
    <row r="95" spans="1:7" x14ac:dyDescent="0.25">
      <c r="E95" s="232"/>
    </row>
    <row r="96" spans="1:7" x14ac:dyDescent="0.25">
      <c r="E96" s="232"/>
    </row>
    <row r="97" spans="5:5" x14ac:dyDescent="0.25">
      <c r="E97" s="232"/>
    </row>
    <row r="98" spans="5:5" x14ac:dyDescent="0.25">
      <c r="E98" s="232"/>
    </row>
    <row r="99" spans="5:5" x14ac:dyDescent="0.25">
      <c r="E99" s="232"/>
    </row>
    <row r="100" spans="5:5" x14ac:dyDescent="0.25">
      <c r="E100" s="232"/>
    </row>
    <row r="101" spans="5:5" x14ac:dyDescent="0.25">
      <c r="E101" s="232"/>
    </row>
    <row r="102" spans="5:5" x14ac:dyDescent="0.25">
      <c r="E102" s="232"/>
    </row>
    <row r="103" spans="5:5" x14ac:dyDescent="0.25">
      <c r="E103" s="232"/>
    </row>
    <row r="104" spans="5:5" x14ac:dyDescent="0.25">
      <c r="E104" s="232"/>
    </row>
    <row r="105" spans="5:5" x14ac:dyDescent="0.25">
      <c r="E105" s="232"/>
    </row>
    <row r="106" spans="5:5" x14ac:dyDescent="0.25">
      <c r="E106" s="232"/>
    </row>
    <row r="107" spans="5:5" x14ac:dyDescent="0.25">
      <c r="E107" s="232"/>
    </row>
    <row r="108" spans="5:5" x14ac:dyDescent="0.25">
      <c r="E108" s="232"/>
    </row>
    <row r="109" spans="5:5" x14ac:dyDescent="0.25">
      <c r="E109" s="232"/>
    </row>
    <row r="110" spans="5:5" x14ac:dyDescent="0.25">
      <c r="E110" s="232"/>
    </row>
    <row r="111" spans="5:5" x14ac:dyDescent="0.25">
      <c r="E111" s="232"/>
    </row>
    <row r="112" spans="5:5" x14ac:dyDescent="0.25">
      <c r="E112" s="232"/>
    </row>
    <row r="113" spans="1:7" x14ac:dyDescent="0.25">
      <c r="E113" s="232"/>
    </row>
    <row r="114" spans="1:7" x14ac:dyDescent="0.25">
      <c r="E114" s="232"/>
    </row>
    <row r="115" spans="1:7" x14ac:dyDescent="0.25">
      <c r="E115" s="232"/>
    </row>
    <row r="116" spans="1:7" x14ac:dyDescent="0.25">
      <c r="E116" s="232"/>
    </row>
    <row r="117" spans="1:7" x14ac:dyDescent="0.25">
      <c r="E117" s="232"/>
    </row>
    <row r="118" spans="1:7" x14ac:dyDescent="0.25">
      <c r="A118" s="288"/>
      <c r="B118" s="288"/>
    </row>
    <row r="119" spans="1:7" x14ac:dyDescent="0.25">
      <c r="A119" s="277"/>
      <c r="B119" s="277"/>
      <c r="C119" s="289"/>
      <c r="D119" s="289"/>
      <c r="E119" s="290"/>
      <c r="F119" s="289"/>
      <c r="G119" s="291"/>
    </row>
    <row r="120" spans="1:7" x14ac:dyDescent="0.25">
      <c r="A120" s="292"/>
      <c r="B120" s="292"/>
      <c r="C120" s="277"/>
      <c r="D120" s="277"/>
      <c r="E120" s="293"/>
      <c r="F120" s="277"/>
      <c r="G120" s="277"/>
    </row>
    <row r="121" spans="1:7" x14ac:dyDescent="0.25">
      <c r="A121" s="277"/>
      <c r="B121" s="277"/>
      <c r="C121" s="277"/>
      <c r="D121" s="277"/>
      <c r="E121" s="293"/>
      <c r="F121" s="277"/>
      <c r="G121" s="277"/>
    </row>
    <row r="122" spans="1:7" x14ac:dyDescent="0.25">
      <c r="A122" s="277"/>
      <c r="B122" s="277"/>
      <c r="C122" s="277"/>
      <c r="D122" s="277"/>
      <c r="E122" s="293"/>
      <c r="F122" s="277"/>
      <c r="G122" s="277"/>
    </row>
    <row r="123" spans="1:7" x14ac:dyDescent="0.25">
      <c r="A123" s="277"/>
      <c r="B123" s="277"/>
      <c r="C123" s="277"/>
      <c r="D123" s="277"/>
      <c r="E123" s="293"/>
      <c r="F123" s="277"/>
      <c r="G123" s="277"/>
    </row>
    <row r="124" spans="1:7" x14ac:dyDescent="0.25">
      <c r="A124" s="277"/>
      <c r="B124" s="277"/>
      <c r="C124" s="277"/>
      <c r="D124" s="277"/>
      <c r="E124" s="293"/>
      <c r="F124" s="277"/>
      <c r="G124" s="277"/>
    </row>
    <row r="125" spans="1:7" x14ac:dyDescent="0.25">
      <c r="A125" s="277"/>
      <c r="B125" s="277"/>
      <c r="C125" s="277"/>
      <c r="D125" s="277"/>
      <c r="E125" s="293"/>
      <c r="F125" s="277"/>
      <c r="G125" s="277"/>
    </row>
    <row r="126" spans="1:7" x14ac:dyDescent="0.25">
      <c r="A126" s="277"/>
      <c r="B126" s="277"/>
      <c r="C126" s="277"/>
      <c r="D126" s="277"/>
      <c r="E126" s="293"/>
      <c r="F126" s="277"/>
      <c r="G126" s="277"/>
    </row>
    <row r="127" spans="1:7" x14ac:dyDescent="0.25">
      <c r="A127" s="277"/>
      <c r="B127" s="277"/>
      <c r="C127" s="277"/>
      <c r="D127" s="277"/>
      <c r="E127" s="293"/>
      <c r="F127" s="277"/>
      <c r="G127" s="277"/>
    </row>
    <row r="128" spans="1:7" x14ac:dyDescent="0.25">
      <c r="A128" s="277"/>
      <c r="B128" s="277"/>
      <c r="C128" s="277"/>
      <c r="D128" s="277"/>
      <c r="E128" s="293"/>
      <c r="F128" s="277"/>
      <c r="G128" s="277"/>
    </row>
    <row r="129" spans="1:7" x14ac:dyDescent="0.25">
      <c r="A129" s="277"/>
      <c r="B129" s="277"/>
      <c r="C129" s="277"/>
      <c r="D129" s="277"/>
      <c r="E129" s="293"/>
      <c r="F129" s="277"/>
      <c r="G129" s="277"/>
    </row>
    <row r="130" spans="1:7" x14ac:dyDescent="0.25">
      <c r="A130" s="277"/>
      <c r="B130" s="277"/>
      <c r="C130" s="277"/>
      <c r="D130" s="277"/>
      <c r="E130" s="293"/>
      <c r="F130" s="277"/>
      <c r="G130" s="277"/>
    </row>
    <row r="131" spans="1:7" x14ac:dyDescent="0.25">
      <c r="A131" s="277"/>
      <c r="B131" s="277"/>
      <c r="C131" s="277"/>
      <c r="D131" s="277"/>
      <c r="E131" s="293"/>
      <c r="F131" s="277"/>
      <c r="G131" s="277"/>
    </row>
    <row r="132" spans="1:7" x14ac:dyDescent="0.25">
      <c r="A132" s="277"/>
      <c r="B132" s="277"/>
      <c r="C132" s="277"/>
      <c r="D132" s="277"/>
      <c r="E132" s="293"/>
      <c r="F132" s="277"/>
      <c r="G132" s="277"/>
    </row>
  </sheetData>
  <mergeCells count="21">
    <mergeCell ref="A1:G1"/>
    <mergeCell ref="A3:B3"/>
    <mergeCell ref="A4:B4"/>
    <mergeCell ref="E4:G4"/>
    <mergeCell ref="C9:D9"/>
    <mergeCell ref="C25:D25"/>
    <mergeCell ref="C27:D27"/>
    <mergeCell ref="C31:D31"/>
    <mergeCell ref="C33:D33"/>
    <mergeCell ref="C15:D15"/>
    <mergeCell ref="C17:D17"/>
    <mergeCell ref="C19:D19"/>
    <mergeCell ref="C21:D21"/>
    <mergeCell ref="C49:D49"/>
    <mergeCell ref="C51:D51"/>
    <mergeCell ref="C53:D53"/>
    <mergeCell ref="C55:D55"/>
    <mergeCell ref="C37:D37"/>
    <mergeCell ref="C42:G42"/>
    <mergeCell ref="C43:D43"/>
    <mergeCell ref="C45:D45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1"/>
  <dimension ref="A1:BE51"/>
  <sheetViews>
    <sheetView topLeftCell="A30" zoomScaleNormal="100" workbookViewId="0">
      <selection activeCell="I59" sqref="I59"/>
    </sheetView>
  </sheetViews>
  <sheetFormatPr defaultColWidth="9.109375" defaultRowHeight="13.2" x14ac:dyDescent="0.25"/>
  <cols>
    <col min="1" max="1" width="2" style="1" customWidth="1"/>
    <col min="2" max="2" width="15" style="1" customWidth="1"/>
    <col min="3" max="3" width="15.88671875" style="1" customWidth="1"/>
    <col min="4" max="4" width="14.5546875" style="1" customWidth="1"/>
    <col min="5" max="5" width="13.5546875" style="1" customWidth="1"/>
    <col min="6" max="6" width="16.5546875" style="1" customWidth="1"/>
    <col min="7" max="7" width="15.33203125" style="1" customWidth="1"/>
    <col min="8" max="16384" width="9.109375" style="1"/>
  </cols>
  <sheetData>
    <row r="1" spans="1:57" ht="24.75" customHeight="1" thickBot="1" x14ac:dyDescent="0.3">
      <c r="A1" s="93" t="s">
        <v>33</v>
      </c>
      <c r="B1" s="94"/>
      <c r="C1" s="94"/>
      <c r="D1" s="94"/>
      <c r="E1" s="94"/>
      <c r="F1" s="94"/>
      <c r="G1" s="94"/>
    </row>
    <row r="2" spans="1:57" ht="12.75" customHeight="1" x14ac:dyDescent="0.25">
      <c r="A2" s="95" t="s">
        <v>34</v>
      </c>
      <c r="B2" s="96"/>
      <c r="C2" s="97" t="s">
        <v>109</v>
      </c>
      <c r="D2" s="97" t="s">
        <v>107</v>
      </c>
      <c r="E2" s="98"/>
      <c r="F2" s="99" t="s">
        <v>35</v>
      </c>
      <c r="G2" s="100"/>
    </row>
    <row r="3" spans="1:57" ht="3" hidden="1" customHeight="1" x14ac:dyDescent="0.25">
      <c r="A3" s="101"/>
      <c r="B3" s="102"/>
      <c r="C3" s="103"/>
      <c r="D3" s="103"/>
      <c r="E3" s="104"/>
      <c r="F3" s="105"/>
      <c r="G3" s="106"/>
    </row>
    <row r="4" spans="1:57" ht="12" customHeight="1" x14ac:dyDescent="0.25">
      <c r="A4" s="107" t="s">
        <v>36</v>
      </c>
      <c r="B4" s="102"/>
      <c r="C4" s="103"/>
      <c r="D4" s="103"/>
      <c r="E4" s="104"/>
      <c r="F4" s="105" t="s">
        <v>37</v>
      </c>
      <c r="G4" s="108"/>
    </row>
    <row r="5" spans="1:57" ht="12.9" customHeight="1" x14ac:dyDescent="0.25">
      <c r="A5" s="109" t="s">
        <v>106</v>
      </c>
      <c r="B5" s="110"/>
      <c r="C5" s="111" t="s">
        <v>107</v>
      </c>
      <c r="D5" s="112"/>
      <c r="E5" s="110"/>
      <c r="F5" s="105" t="s">
        <v>38</v>
      </c>
      <c r="G5" s="106"/>
    </row>
    <row r="6" spans="1:57" ht="12.9" customHeight="1" x14ac:dyDescent="0.25">
      <c r="A6" s="107" t="s">
        <v>39</v>
      </c>
      <c r="B6" s="102"/>
      <c r="C6" s="103"/>
      <c r="D6" s="103"/>
      <c r="E6" s="104"/>
      <c r="F6" s="113" t="s">
        <v>40</v>
      </c>
      <c r="G6" s="114">
        <v>0</v>
      </c>
      <c r="O6" s="115"/>
    </row>
    <row r="7" spans="1:57" ht="12.9" customHeight="1" x14ac:dyDescent="0.25">
      <c r="A7" s="116" t="s">
        <v>103</v>
      </c>
      <c r="B7" s="117"/>
      <c r="C7" s="118" t="s">
        <v>104</v>
      </c>
      <c r="D7" s="119"/>
      <c r="E7" s="119"/>
      <c r="F7" s="120" t="s">
        <v>41</v>
      </c>
      <c r="G7" s="114">
        <f>IF(G6=0,,ROUND((F30+F32)/G6,1))</f>
        <v>0</v>
      </c>
    </row>
    <row r="8" spans="1:57" x14ac:dyDescent="0.25">
      <c r="A8" s="121" t="s">
        <v>42</v>
      </c>
      <c r="B8" s="105"/>
      <c r="C8" s="314"/>
      <c r="D8" s="314"/>
      <c r="E8" s="315"/>
      <c r="F8" s="122" t="s">
        <v>43</v>
      </c>
      <c r="G8" s="123"/>
      <c r="H8" s="124"/>
      <c r="I8" s="125"/>
    </row>
    <row r="9" spans="1:57" x14ac:dyDescent="0.25">
      <c r="A9" s="121" t="s">
        <v>44</v>
      </c>
      <c r="B9" s="105"/>
      <c r="C9" s="314"/>
      <c r="D9" s="314"/>
      <c r="E9" s="315"/>
      <c r="F9" s="105"/>
      <c r="G9" s="126"/>
      <c r="H9" s="127"/>
    </row>
    <row r="10" spans="1:57" x14ac:dyDescent="0.25">
      <c r="A10" s="121" t="s">
        <v>45</v>
      </c>
      <c r="B10" s="105"/>
      <c r="C10" s="314"/>
      <c r="D10" s="314"/>
      <c r="E10" s="314"/>
      <c r="F10" s="128"/>
      <c r="G10" s="129"/>
      <c r="H10" s="130"/>
    </row>
    <row r="11" spans="1:57" ht="13.5" customHeight="1" x14ac:dyDescent="0.25">
      <c r="A11" s="121" t="s">
        <v>46</v>
      </c>
      <c r="B11" s="105"/>
      <c r="C11" s="314"/>
      <c r="D11" s="314"/>
      <c r="E11" s="314"/>
      <c r="F11" s="131" t="s">
        <v>47</v>
      </c>
      <c r="G11" s="132"/>
      <c r="H11" s="127"/>
      <c r="BA11" s="133"/>
      <c r="BB11" s="133"/>
      <c r="BC11" s="133"/>
      <c r="BD11" s="133"/>
      <c r="BE11" s="133"/>
    </row>
    <row r="12" spans="1:57" ht="12.75" customHeight="1" x14ac:dyDescent="0.25">
      <c r="A12" s="134" t="s">
        <v>48</v>
      </c>
      <c r="B12" s="102"/>
      <c r="C12" s="316"/>
      <c r="D12" s="316"/>
      <c r="E12" s="316"/>
      <c r="F12" s="135" t="s">
        <v>49</v>
      </c>
      <c r="G12" s="136"/>
      <c r="H12" s="127"/>
    </row>
    <row r="13" spans="1:57" ht="28.5" customHeight="1" thickBot="1" x14ac:dyDescent="0.3">
      <c r="A13" s="137" t="s">
        <v>50</v>
      </c>
      <c r="B13" s="138"/>
      <c r="C13" s="138"/>
      <c r="D13" s="138"/>
      <c r="E13" s="139"/>
      <c r="F13" s="139"/>
      <c r="G13" s="140"/>
      <c r="H13" s="127"/>
    </row>
    <row r="14" spans="1:57" ht="17.25" customHeight="1" thickBot="1" x14ac:dyDescent="0.3">
      <c r="A14" s="141" t="s">
        <v>51</v>
      </c>
      <c r="B14" s="142"/>
      <c r="C14" s="143"/>
      <c r="D14" s="144" t="s">
        <v>52</v>
      </c>
      <c r="E14" s="145"/>
      <c r="F14" s="145"/>
      <c r="G14" s="143"/>
    </row>
    <row r="15" spans="1:57" ht="15.9" customHeight="1" x14ac:dyDescent="0.25">
      <c r="A15" s="146"/>
      <c r="B15" s="147" t="s">
        <v>53</v>
      </c>
      <c r="C15" s="148">
        <v>0</v>
      </c>
      <c r="D15" s="149" t="str">
        <f>'00 016-Ch-0 Rek'!A13</f>
        <v>Ztížené výrobní podmínky</v>
      </c>
      <c r="E15" s="150"/>
      <c r="F15" s="151"/>
      <c r="G15" s="148">
        <f>'00 016-Ch-0 Rek'!I13</f>
        <v>0</v>
      </c>
    </row>
    <row r="16" spans="1:57" ht="15.9" customHeight="1" x14ac:dyDescent="0.25">
      <c r="A16" s="146" t="s">
        <v>54</v>
      </c>
      <c r="B16" s="147" t="s">
        <v>55</v>
      </c>
      <c r="C16" s="148">
        <f>'00 016-Ch-0 Rek'!F8</f>
        <v>0</v>
      </c>
      <c r="D16" s="101" t="str">
        <f>'00 016-Ch-0 Rek'!A14</f>
        <v>Oborová přirážka</v>
      </c>
      <c r="E16" s="152"/>
      <c r="F16" s="153"/>
      <c r="G16" s="148">
        <f>'00 016-Ch-0 Rek'!I14</f>
        <v>0</v>
      </c>
    </row>
    <row r="17" spans="1:7" ht="15.9" customHeight="1" x14ac:dyDescent="0.25">
      <c r="A17" s="146" t="s">
        <v>56</v>
      </c>
      <c r="B17" s="147" t="s">
        <v>57</v>
      </c>
      <c r="C17" s="148">
        <f>'00 016-Ch-0 Rek'!H8</f>
        <v>0</v>
      </c>
      <c r="D17" s="101" t="str">
        <f>'00 016-Ch-0 Rek'!A15</f>
        <v>Přesun stavebních kapacit</v>
      </c>
      <c r="E17" s="152"/>
      <c r="F17" s="153"/>
      <c r="G17" s="148">
        <f>'00 016-Ch-0 Rek'!I15</f>
        <v>0</v>
      </c>
    </row>
    <row r="18" spans="1:7" ht="15.9" customHeight="1" x14ac:dyDescent="0.25">
      <c r="A18" s="154" t="s">
        <v>58</v>
      </c>
      <c r="B18" s="155" t="s">
        <v>59</v>
      </c>
      <c r="C18" s="148">
        <f>'00 016-Ch-0 Rek'!G8</f>
        <v>0</v>
      </c>
      <c r="D18" s="101" t="str">
        <f>'00 016-Ch-0 Rek'!A16</f>
        <v>Mimostaveništní doprava</v>
      </c>
      <c r="E18" s="152"/>
      <c r="F18" s="153"/>
      <c r="G18" s="148">
        <f>'00 016-Ch-0 Rek'!I16</f>
        <v>0</v>
      </c>
    </row>
    <row r="19" spans="1:7" ht="15.9" customHeight="1" x14ac:dyDescent="0.25">
      <c r="A19" s="156" t="s">
        <v>60</v>
      </c>
      <c r="B19" s="147"/>
      <c r="C19" s="148">
        <v>0</v>
      </c>
      <c r="D19" s="101" t="str">
        <f>'00 016-Ch-0 Rek'!A17</f>
        <v>Zařízení staveniště</v>
      </c>
      <c r="E19" s="152"/>
      <c r="F19" s="153"/>
      <c r="G19" s="148">
        <f>'00 016-Ch-0 Rek'!I17</f>
        <v>0</v>
      </c>
    </row>
    <row r="20" spans="1:7" ht="15.9" customHeight="1" x14ac:dyDescent="0.25">
      <c r="A20" s="156"/>
      <c r="B20" s="147"/>
      <c r="C20" s="148"/>
      <c r="D20" s="101" t="str">
        <f>'00 016-Ch-0 Rek'!A18</f>
        <v>Provoz investora</v>
      </c>
      <c r="E20" s="152"/>
      <c r="F20" s="153"/>
      <c r="G20" s="148">
        <f>'00 016-Ch-0 Rek'!I18</f>
        <v>0</v>
      </c>
    </row>
    <row r="21" spans="1:7" ht="15.9" customHeight="1" x14ac:dyDescent="0.25">
      <c r="A21" s="156" t="s">
        <v>30</v>
      </c>
      <c r="B21" s="147"/>
      <c r="C21" s="148">
        <f>'00 016-Ch-0 Rek'!I8</f>
        <v>0</v>
      </c>
      <c r="D21" s="101" t="str">
        <f>'00 016-Ch-0 Rek'!A19</f>
        <v>Kompletační činnost (IČD)</v>
      </c>
      <c r="E21" s="152"/>
      <c r="F21" s="153"/>
      <c r="G21" s="148">
        <f>'00 016-Ch-0 Rek'!I19</f>
        <v>0</v>
      </c>
    </row>
    <row r="22" spans="1:7" ht="15.9" customHeight="1" x14ac:dyDescent="0.25">
      <c r="A22" s="157" t="s">
        <v>61</v>
      </c>
      <c r="B22" s="127"/>
      <c r="C22" s="148">
        <f>C19+C21</f>
        <v>0</v>
      </c>
      <c r="D22" s="101" t="s">
        <v>62</v>
      </c>
      <c r="E22" s="152"/>
      <c r="F22" s="153"/>
      <c r="G22" s="148">
        <f>G23-SUM(G15:G21)</f>
        <v>0</v>
      </c>
    </row>
    <row r="23" spans="1:7" ht="15.9" customHeight="1" thickBot="1" x14ac:dyDescent="0.3">
      <c r="A23" s="312" t="s">
        <v>63</v>
      </c>
      <c r="B23" s="313"/>
      <c r="C23" s="158">
        <f>C22+G23</f>
        <v>0</v>
      </c>
      <c r="D23" s="159" t="s">
        <v>64</v>
      </c>
      <c r="E23" s="160"/>
      <c r="F23" s="161"/>
      <c r="G23" s="148">
        <f>'00 016-Ch-0 Rek'!H21</f>
        <v>0</v>
      </c>
    </row>
    <row r="24" spans="1:7" x14ac:dyDescent="0.25">
      <c r="A24" s="162" t="s">
        <v>65</v>
      </c>
      <c r="B24" s="163"/>
      <c r="C24" s="164"/>
      <c r="D24" s="163" t="s">
        <v>66</v>
      </c>
      <c r="E24" s="163"/>
      <c r="F24" s="165" t="s">
        <v>67</v>
      </c>
      <c r="G24" s="166"/>
    </row>
    <row r="25" spans="1:7" x14ac:dyDescent="0.25">
      <c r="A25" s="157" t="s">
        <v>68</v>
      </c>
      <c r="B25" s="127"/>
      <c r="C25" s="167"/>
      <c r="D25" s="127" t="s">
        <v>68</v>
      </c>
      <c r="F25" s="168" t="s">
        <v>68</v>
      </c>
      <c r="G25" s="169"/>
    </row>
    <row r="26" spans="1:7" ht="37.5" customHeight="1" x14ac:dyDescent="0.25">
      <c r="A26" s="157" t="s">
        <v>69</v>
      </c>
      <c r="B26" s="170"/>
      <c r="C26" s="167"/>
      <c r="D26" s="127" t="s">
        <v>69</v>
      </c>
      <c r="F26" s="168" t="s">
        <v>69</v>
      </c>
      <c r="G26" s="169"/>
    </row>
    <row r="27" spans="1:7" x14ac:dyDescent="0.25">
      <c r="A27" s="157"/>
      <c r="B27" s="171"/>
      <c r="C27" s="167"/>
      <c r="D27" s="127"/>
      <c r="F27" s="168"/>
      <c r="G27" s="169"/>
    </row>
    <row r="28" spans="1:7" x14ac:dyDescent="0.25">
      <c r="A28" s="157" t="s">
        <v>70</v>
      </c>
      <c r="B28" s="127"/>
      <c r="C28" s="167"/>
      <c r="D28" s="168" t="s">
        <v>71</v>
      </c>
      <c r="E28" s="167"/>
      <c r="F28" s="172" t="s">
        <v>71</v>
      </c>
      <c r="G28" s="169"/>
    </row>
    <row r="29" spans="1:7" ht="69" customHeight="1" x14ac:dyDescent="0.25">
      <c r="A29" s="157"/>
      <c r="B29" s="127"/>
      <c r="C29" s="173"/>
      <c r="D29" s="174"/>
      <c r="E29" s="173"/>
      <c r="F29" s="127"/>
      <c r="G29" s="169"/>
    </row>
    <row r="30" spans="1:7" x14ac:dyDescent="0.25">
      <c r="A30" s="175" t="s">
        <v>12</v>
      </c>
      <c r="B30" s="176"/>
      <c r="C30" s="177">
        <v>21</v>
      </c>
      <c r="D30" s="176" t="s">
        <v>72</v>
      </c>
      <c r="E30" s="178"/>
      <c r="F30" s="307">
        <f>C23-F32</f>
        <v>0</v>
      </c>
      <c r="G30" s="308"/>
    </row>
    <row r="31" spans="1:7" x14ac:dyDescent="0.25">
      <c r="A31" s="175" t="s">
        <v>73</v>
      </c>
      <c r="B31" s="176"/>
      <c r="C31" s="177">
        <f>C30</f>
        <v>21</v>
      </c>
      <c r="D31" s="176" t="s">
        <v>74</v>
      </c>
      <c r="E31" s="178"/>
      <c r="F31" s="307">
        <f>ROUND(PRODUCT(F30,C31/100),0)</f>
        <v>0</v>
      </c>
      <c r="G31" s="308"/>
    </row>
    <row r="32" spans="1:7" x14ac:dyDescent="0.25">
      <c r="A32" s="175" t="s">
        <v>12</v>
      </c>
      <c r="B32" s="176"/>
      <c r="C32" s="177">
        <v>0</v>
      </c>
      <c r="D32" s="176" t="s">
        <v>74</v>
      </c>
      <c r="E32" s="178"/>
      <c r="F32" s="307">
        <v>0</v>
      </c>
      <c r="G32" s="308"/>
    </row>
    <row r="33" spans="1:8" x14ac:dyDescent="0.25">
      <c r="A33" s="175" t="s">
        <v>73</v>
      </c>
      <c r="B33" s="179"/>
      <c r="C33" s="180">
        <f>C32</f>
        <v>0</v>
      </c>
      <c r="D33" s="176" t="s">
        <v>74</v>
      </c>
      <c r="E33" s="153"/>
      <c r="F33" s="307">
        <f>ROUND(PRODUCT(F32,C33/100),0)</f>
        <v>0</v>
      </c>
      <c r="G33" s="308"/>
    </row>
    <row r="34" spans="1:8" s="184" customFormat="1" ht="19.5" customHeight="1" thickBot="1" x14ac:dyDescent="0.35">
      <c r="A34" s="181" t="s">
        <v>75</v>
      </c>
      <c r="B34" s="182"/>
      <c r="C34" s="182"/>
      <c r="D34" s="182"/>
      <c r="E34" s="183"/>
      <c r="F34" s="309">
        <f>ROUND(SUM(F30:F33),0)</f>
        <v>0</v>
      </c>
      <c r="G34" s="310"/>
    </row>
    <row r="36" spans="1:8" x14ac:dyDescent="0.2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 x14ac:dyDescent="0.25">
      <c r="A37" s="2"/>
      <c r="B37" s="311"/>
      <c r="C37" s="311"/>
      <c r="D37" s="311"/>
      <c r="E37" s="311"/>
      <c r="F37" s="311"/>
      <c r="G37" s="311"/>
      <c r="H37" s="1" t="s">
        <v>2</v>
      </c>
    </row>
    <row r="38" spans="1:8" ht="12.75" customHeight="1" x14ac:dyDescent="0.25">
      <c r="A38" s="185"/>
      <c r="B38" s="311"/>
      <c r="C38" s="311"/>
      <c r="D38" s="311"/>
      <c r="E38" s="311"/>
      <c r="F38" s="311"/>
      <c r="G38" s="311"/>
      <c r="H38" s="1" t="s">
        <v>2</v>
      </c>
    </row>
    <row r="39" spans="1:8" x14ac:dyDescent="0.25">
      <c r="A39" s="185"/>
      <c r="B39" s="311"/>
      <c r="C39" s="311"/>
      <c r="D39" s="311"/>
      <c r="E39" s="311"/>
      <c r="F39" s="311"/>
      <c r="G39" s="311"/>
      <c r="H39" s="1" t="s">
        <v>2</v>
      </c>
    </row>
    <row r="40" spans="1:8" x14ac:dyDescent="0.25">
      <c r="A40" s="185"/>
      <c r="B40" s="311"/>
      <c r="C40" s="311"/>
      <c r="D40" s="311"/>
      <c r="E40" s="311"/>
      <c r="F40" s="311"/>
      <c r="G40" s="311"/>
      <c r="H40" s="1" t="s">
        <v>2</v>
      </c>
    </row>
    <row r="41" spans="1:8" x14ac:dyDescent="0.25">
      <c r="A41" s="185"/>
      <c r="B41" s="311"/>
      <c r="C41" s="311"/>
      <c r="D41" s="311"/>
      <c r="E41" s="311"/>
      <c r="F41" s="311"/>
      <c r="G41" s="311"/>
      <c r="H41" s="1" t="s">
        <v>2</v>
      </c>
    </row>
    <row r="42" spans="1:8" x14ac:dyDescent="0.25">
      <c r="A42" s="185"/>
      <c r="B42" s="311"/>
      <c r="C42" s="311"/>
      <c r="D42" s="311"/>
      <c r="E42" s="311"/>
      <c r="F42" s="311"/>
      <c r="G42" s="311"/>
      <c r="H42" s="1" t="s">
        <v>2</v>
      </c>
    </row>
    <row r="43" spans="1:8" x14ac:dyDescent="0.25">
      <c r="A43" s="185"/>
      <c r="B43" s="311"/>
      <c r="C43" s="311"/>
      <c r="D43" s="311"/>
      <c r="E43" s="311"/>
      <c r="F43" s="311"/>
      <c r="G43" s="311"/>
      <c r="H43" s="1" t="s">
        <v>2</v>
      </c>
    </row>
    <row r="44" spans="1:8" ht="12.75" customHeight="1" x14ac:dyDescent="0.25">
      <c r="A44" s="185"/>
      <c r="B44" s="311"/>
      <c r="C44" s="311"/>
      <c r="D44" s="311"/>
      <c r="E44" s="311"/>
      <c r="F44" s="311"/>
      <c r="G44" s="311"/>
      <c r="H44" s="1" t="s">
        <v>2</v>
      </c>
    </row>
    <row r="45" spans="1:8" ht="12.75" customHeight="1" x14ac:dyDescent="0.25">
      <c r="A45" s="185"/>
      <c r="B45" s="311"/>
      <c r="C45" s="311"/>
      <c r="D45" s="311"/>
      <c r="E45" s="311"/>
      <c r="F45" s="311"/>
      <c r="G45" s="311"/>
      <c r="H45" s="1" t="s">
        <v>2</v>
      </c>
    </row>
    <row r="46" spans="1:8" x14ac:dyDescent="0.25">
      <c r="B46" s="306"/>
      <c r="C46" s="306"/>
      <c r="D46" s="306"/>
      <c r="E46" s="306"/>
      <c r="F46" s="306"/>
      <c r="G46" s="306"/>
    </row>
    <row r="47" spans="1:8" x14ac:dyDescent="0.25">
      <c r="B47" s="306"/>
      <c r="C47" s="306"/>
      <c r="D47" s="306"/>
      <c r="E47" s="306"/>
      <c r="F47" s="306"/>
      <c r="G47" s="306"/>
    </row>
    <row r="48" spans="1:8" x14ac:dyDescent="0.25">
      <c r="B48" s="306"/>
      <c r="C48" s="306"/>
      <c r="D48" s="306"/>
      <c r="E48" s="306"/>
      <c r="F48" s="306"/>
      <c r="G48" s="306"/>
    </row>
    <row r="49" spans="2:7" x14ac:dyDescent="0.25">
      <c r="B49" s="306"/>
      <c r="C49" s="306"/>
      <c r="D49" s="306"/>
      <c r="E49" s="306"/>
      <c r="F49" s="306"/>
      <c r="G49" s="306"/>
    </row>
    <row r="50" spans="2:7" x14ac:dyDescent="0.25">
      <c r="B50" s="306"/>
      <c r="C50" s="306"/>
      <c r="D50" s="306"/>
      <c r="E50" s="306"/>
      <c r="F50" s="306"/>
      <c r="G50" s="306"/>
    </row>
    <row r="51" spans="2:7" x14ac:dyDescent="0.25">
      <c r="B51" s="306"/>
      <c r="C51" s="306"/>
      <c r="D51" s="306"/>
      <c r="E51" s="306"/>
      <c r="F51" s="306"/>
      <c r="G51" s="306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1"/>
  <dimension ref="A1:BE72"/>
  <sheetViews>
    <sheetView workbookViewId="0">
      <selection activeCell="O1" sqref="O1"/>
    </sheetView>
  </sheetViews>
  <sheetFormatPr defaultColWidth="9.109375" defaultRowHeight="13.2" x14ac:dyDescent="0.25"/>
  <cols>
    <col min="1" max="1" width="5.88671875" style="1" customWidth="1"/>
    <col min="2" max="2" width="6.109375" style="1" customWidth="1"/>
    <col min="3" max="3" width="11.44140625" style="1" customWidth="1"/>
    <col min="4" max="4" width="15.88671875" style="1" customWidth="1"/>
    <col min="5" max="5" width="11.33203125" style="1" customWidth="1"/>
    <col min="6" max="6" width="10.88671875" style="1" customWidth="1"/>
    <col min="7" max="7" width="11" style="1" customWidth="1"/>
    <col min="8" max="8" width="11.109375" style="1" customWidth="1"/>
    <col min="9" max="9" width="10.6640625" style="1" customWidth="1"/>
    <col min="10" max="16384" width="9.109375" style="1"/>
  </cols>
  <sheetData>
    <row r="1" spans="1:57" ht="13.8" thickTop="1" x14ac:dyDescent="0.25">
      <c r="A1" s="317" t="s">
        <v>3</v>
      </c>
      <c r="B1" s="318"/>
      <c r="C1" s="186" t="s">
        <v>105</v>
      </c>
      <c r="D1" s="187"/>
      <c r="E1" s="188"/>
      <c r="F1" s="187"/>
      <c r="G1" s="189" t="s">
        <v>77</v>
      </c>
      <c r="H1" s="190" t="s">
        <v>109</v>
      </c>
      <c r="I1" s="191"/>
    </row>
    <row r="2" spans="1:57" ht="13.8" thickBot="1" x14ac:dyDescent="0.3">
      <c r="A2" s="319" t="s">
        <v>78</v>
      </c>
      <c r="B2" s="320"/>
      <c r="C2" s="192" t="s">
        <v>108</v>
      </c>
      <c r="D2" s="193"/>
      <c r="E2" s="194"/>
      <c r="F2" s="193"/>
      <c r="G2" s="321" t="s">
        <v>107</v>
      </c>
      <c r="H2" s="322"/>
      <c r="I2" s="323"/>
    </row>
    <row r="3" spans="1:57" ht="13.8" thickTop="1" x14ac:dyDescent="0.25">
      <c r="F3" s="127"/>
    </row>
    <row r="4" spans="1:57" ht="19.5" customHeight="1" x14ac:dyDescent="0.3">
      <c r="A4" s="195" t="s">
        <v>79</v>
      </c>
      <c r="B4" s="196"/>
      <c r="C4" s="196"/>
      <c r="D4" s="196"/>
      <c r="E4" s="197"/>
      <c r="F4" s="196"/>
      <c r="G4" s="196"/>
      <c r="H4" s="196"/>
      <c r="I4" s="196"/>
    </row>
    <row r="5" spans="1:57" ht="13.8" thickBot="1" x14ac:dyDescent="0.3"/>
    <row r="6" spans="1:57" s="127" customFormat="1" ht="13.8" thickBot="1" x14ac:dyDescent="0.3">
      <c r="A6" s="198"/>
      <c r="B6" s="199" t="s">
        <v>80</v>
      </c>
      <c r="C6" s="199"/>
      <c r="D6" s="200"/>
      <c r="E6" s="201" t="s">
        <v>26</v>
      </c>
      <c r="F6" s="202" t="s">
        <v>27</v>
      </c>
      <c r="G6" s="202" t="s">
        <v>28</v>
      </c>
      <c r="H6" s="202" t="s">
        <v>29</v>
      </c>
      <c r="I6" s="203" t="s">
        <v>30</v>
      </c>
    </row>
    <row r="7" spans="1:57" s="127" customFormat="1" ht="13.8" thickBot="1" x14ac:dyDescent="0.3">
      <c r="A7" s="294" t="str">
        <f>'00 016-Ch-0 Pol'!B7</f>
        <v>11</v>
      </c>
      <c r="B7" s="62" t="str">
        <f>'00 016-Ch-0 Pol'!C7</f>
        <v>Přípravné a přidružené práce</v>
      </c>
      <c r="D7" s="204"/>
      <c r="E7" s="295">
        <v>0</v>
      </c>
      <c r="F7" s="296">
        <f>'00 016-Ch-0 Pol'!BB20</f>
        <v>0</v>
      </c>
      <c r="G7" s="296">
        <f>'00 016-Ch-0 Pol'!BC20</f>
        <v>0</v>
      </c>
      <c r="H7" s="296">
        <f>'00 016-Ch-0 Pol'!BD20</f>
        <v>0</v>
      </c>
      <c r="I7" s="297">
        <f>'00 016-Ch-0 Pol'!BE20</f>
        <v>0</v>
      </c>
    </row>
    <row r="8" spans="1:57" s="14" customFormat="1" ht="13.8" thickBot="1" x14ac:dyDescent="0.3">
      <c r="A8" s="205"/>
      <c r="B8" s="206" t="s">
        <v>81</v>
      </c>
      <c r="C8" s="206"/>
      <c r="D8" s="207"/>
      <c r="E8" s="208">
        <v>0</v>
      </c>
      <c r="F8" s="209">
        <f>SUM(F7:F7)</f>
        <v>0</v>
      </c>
      <c r="G8" s="209">
        <f>SUM(G7:G7)</f>
        <v>0</v>
      </c>
      <c r="H8" s="209">
        <f>SUM(H7:H7)</f>
        <v>0</v>
      </c>
      <c r="I8" s="210">
        <f>SUM(I7:I7)</f>
        <v>0</v>
      </c>
    </row>
    <row r="9" spans="1:57" x14ac:dyDescent="0.25">
      <c r="A9" s="127"/>
      <c r="B9" s="127"/>
      <c r="C9" s="127"/>
      <c r="D9" s="127"/>
      <c r="E9" s="127"/>
      <c r="F9" s="127"/>
      <c r="G9" s="127"/>
      <c r="H9" s="127"/>
      <c r="I9" s="127"/>
    </row>
    <row r="10" spans="1:57" ht="19.5" customHeight="1" x14ac:dyDescent="0.3">
      <c r="A10" s="196" t="s">
        <v>82</v>
      </c>
      <c r="B10" s="196"/>
      <c r="C10" s="196"/>
      <c r="D10" s="196"/>
      <c r="E10" s="196"/>
      <c r="F10" s="196"/>
      <c r="G10" s="211"/>
      <c r="H10" s="196"/>
      <c r="I10" s="196"/>
      <c r="BA10" s="133"/>
      <c r="BB10" s="133"/>
      <c r="BC10" s="133"/>
      <c r="BD10" s="133"/>
      <c r="BE10" s="133"/>
    </row>
    <row r="11" spans="1:57" ht="13.8" thickBot="1" x14ac:dyDescent="0.3"/>
    <row r="12" spans="1:57" x14ac:dyDescent="0.25">
      <c r="A12" s="162" t="s">
        <v>83</v>
      </c>
      <c r="B12" s="163"/>
      <c r="C12" s="163"/>
      <c r="D12" s="212"/>
      <c r="E12" s="213" t="s">
        <v>84</v>
      </c>
      <c r="F12" s="214" t="s">
        <v>13</v>
      </c>
      <c r="G12" s="215" t="s">
        <v>85</v>
      </c>
      <c r="H12" s="216"/>
      <c r="I12" s="217" t="s">
        <v>84</v>
      </c>
    </row>
    <row r="13" spans="1:57" x14ac:dyDescent="0.25">
      <c r="A13" s="156" t="s">
        <v>133</v>
      </c>
      <c r="B13" s="147"/>
      <c r="C13" s="147"/>
      <c r="D13" s="218"/>
      <c r="E13" s="219">
        <v>0</v>
      </c>
      <c r="F13" s="220">
        <v>0</v>
      </c>
      <c r="G13" s="221">
        <v>0</v>
      </c>
      <c r="H13" s="222"/>
      <c r="I13" s="223">
        <f t="shared" ref="I13:I20" si="0">E13+F13*G13/100</f>
        <v>0</v>
      </c>
      <c r="BA13" s="1">
        <v>0</v>
      </c>
    </row>
    <row r="14" spans="1:57" x14ac:dyDescent="0.25">
      <c r="A14" s="156" t="s">
        <v>134</v>
      </c>
      <c r="B14" s="147"/>
      <c r="C14" s="147"/>
      <c r="D14" s="218"/>
      <c r="E14" s="219">
        <v>0</v>
      </c>
      <c r="F14" s="220">
        <v>0</v>
      </c>
      <c r="G14" s="221">
        <v>0</v>
      </c>
      <c r="H14" s="222"/>
      <c r="I14" s="223">
        <f t="shared" si="0"/>
        <v>0</v>
      </c>
      <c r="BA14" s="1">
        <v>0</v>
      </c>
    </row>
    <row r="15" spans="1:57" x14ac:dyDescent="0.25">
      <c r="A15" s="156" t="s">
        <v>135</v>
      </c>
      <c r="B15" s="147"/>
      <c r="C15" s="147"/>
      <c r="D15" s="218"/>
      <c r="E15" s="219">
        <v>0</v>
      </c>
      <c r="F15" s="220">
        <v>0</v>
      </c>
      <c r="G15" s="221">
        <v>0</v>
      </c>
      <c r="H15" s="222"/>
      <c r="I15" s="223">
        <f t="shared" si="0"/>
        <v>0</v>
      </c>
      <c r="BA15" s="1">
        <v>0</v>
      </c>
    </row>
    <row r="16" spans="1:57" x14ac:dyDescent="0.25">
      <c r="A16" s="156" t="s">
        <v>136</v>
      </c>
      <c r="B16" s="147"/>
      <c r="C16" s="147"/>
      <c r="D16" s="218"/>
      <c r="E16" s="219">
        <v>0</v>
      </c>
      <c r="F16" s="220">
        <v>0</v>
      </c>
      <c r="G16" s="221">
        <v>0</v>
      </c>
      <c r="H16" s="222"/>
      <c r="I16" s="223">
        <f t="shared" si="0"/>
        <v>0</v>
      </c>
      <c r="BA16" s="1">
        <v>0</v>
      </c>
    </row>
    <row r="17" spans="1:53" x14ac:dyDescent="0.25">
      <c r="A17" s="156" t="s">
        <v>137</v>
      </c>
      <c r="B17" s="147"/>
      <c r="C17" s="147"/>
      <c r="D17" s="218"/>
      <c r="E17" s="219">
        <v>0</v>
      </c>
      <c r="F17" s="220">
        <v>0</v>
      </c>
      <c r="G17" s="221">
        <v>0</v>
      </c>
      <c r="H17" s="222"/>
      <c r="I17" s="223">
        <f t="shared" si="0"/>
        <v>0</v>
      </c>
      <c r="BA17" s="1">
        <v>1</v>
      </c>
    </row>
    <row r="18" spans="1:53" x14ac:dyDescent="0.25">
      <c r="A18" s="156" t="s">
        <v>138</v>
      </c>
      <c r="B18" s="147"/>
      <c r="C18" s="147"/>
      <c r="D18" s="218"/>
      <c r="E18" s="219">
        <v>0</v>
      </c>
      <c r="F18" s="220">
        <v>0</v>
      </c>
      <c r="G18" s="221">
        <v>0</v>
      </c>
      <c r="H18" s="222"/>
      <c r="I18" s="223">
        <f t="shared" si="0"/>
        <v>0</v>
      </c>
      <c r="BA18" s="1">
        <v>1</v>
      </c>
    </row>
    <row r="19" spans="1:53" x14ac:dyDescent="0.25">
      <c r="A19" s="156" t="s">
        <v>139</v>
      </c>
      <c r="B19" s="147"/>
      <c r="C19" s="147"/>
      <c r="D19" s="218"/>
      <c r="E19" s="219">
        <v>0</v>
      </c>
      <c r="F19" s="220">
        <v>0</v>
      </c>
      <c r="G19" s="221">
        <v>0</v>
      </c>
      <c r="H19" s="222"/>
      <c r="I19" s="223">
        <f t="shared" si="0"/>
        <v>0</v>
      </c>
      <c r="BA19" s="1">
        <v>2</v>
      </c>
    </row>
    <row r="20" spans="1:53" x14ac:dyDescent="0.25">
      <c r="A20" s="156" t="s">
        <v>140</v>
      </c>
      <c r="B20" s="147"/>
      <c r="C20" s="147"/>
      <c r="D20" s="218"/>
      <c r="E20" s="219">
        <v>0</v>
      </c>
      <c r="F20" s="220">
        <v>0</v>
      </c>
      <c r="G20" s="221">
        <v>0</v>
      </c>
      <c r="H20" s="222"/>
      <c r="I20" s="223">
        <f t="shared" si="0"/>
        <v>0</v>
      </c>
      <c r="BA20" s="1">
        <v>2</v>
      </c>
    </row>
    <row r="21" spans="1:53" ht="13.8" thickBot="1" x14ac:dyDescent="0.3">
      <c r="A21" s="224"/>
      <c r="B21" s="225" t="s">
        <v>86</v>
      </c>
      <c r="C21" s="226"/>
      <c r="D21" s="227"/>
      <c r="E21" s="228"/>
      <c r="F21" s="229"/>
      <c r="G21" s="229"/>
      <c r="H21" s="324">
        <f>SUM(I13:I20)</f>
        <v>0</v>
      </c>
      <c r="I21" s="325"/>
    </row>
    <row r="23" spans="1:53" x14ac:dyDescent="0.25">
      <c r="B23" s="14"/>
      <c r="F23" s="230"/>
      <c r="G23" s="231"/>
      <c r="H23" s="231"/>
      <c r="I23" s="46"/>
    </row>
    <row r="24" spans="1:53" x14ac:dyDescent="0.25">
      <c r="F24" s="230"/>
      <c r="G24" s="231"/>
      <c r="H24" s="231"/>
      <c r="I24" s="46"/>
    </row>
    <row r="25" spans="1:53" x14ac:dyDescent="0.25">
      <c r="F25" s="230"/>
      <c r="G25" s="231"/>
      <c r="H25" s="231"/>
      <c r="I25" s="46"/>
    </row>
    <row r="26" spans="1:53" x14ac:dyDescent="0.25">
      <c r="F26" s="230"/>
      <c r="G26" s="231"/>
      <c r="H26" s="231"/>
      <c r="I26" s="46"/>
    </row>
    <row r="27" spans="1:53" x14ac:dyDescent="0.25">
      <c r="F27" s="230"/>
      <c r="G27" s="231"/>
      <c r="H27" s="231"/>
      <c r="I27" s="46"/>
    </row>
    <row r="28" spans="1:53" x14ac:dyDescent="0.25">
      <c r="F28" s="230"/>
      <c r="G28" s="231"/>
      <c r="H28" s="231"/>
      <c r="I28" s="46"/>
    </row>
    <row r="29" spans="1:53" x14ac:dyDescent="0.25">
      <c r="F29" s="230"/>
      <c r="G29" s="231"/>
      <c r="H29" s="231"/>
      <c r="I29" s="46"/>
    </row>
    <row r="30" spans="1:53" x14ac:dyDescent="0.25">
      <c r="F30" s="230"/>
      <c r="G30" s="231"/>
      <c r="H30" s="231"/>
      <c r="I30" s="46"/>
    </row>
    <row r="31" spans="1:53" x14ac:dyDescent="0.25">
      <c r="F31" s="230"/>
      <c r="G31" s="231"/>
      <c r="H31" s="231"/>
      <c r="I31" s="46"/>
    </row>
    <row r="32" spans="1:53" x14ac:dyDescent="0.25">
      <c r="F32" s="230"/>
      <c r="G32" s="231"/>
      <c r="H32" s="231"/>
      <c r="I32" s="46"/>
    </row>
    <row r="33" spans="6:9" x14ac:dyDescent="0.25">
      <c r="F33" s="230"/>
      <c r="G33" s="231"/>
      <c r="H33" s="231"/>
      <c r="I33" s="46"/>
    </row>
    <row r="34" spans="6:9" x14ac:dyDescent="0.25">
      <c r="F34" s="230"/>
      <c r="G34" s="231"/>
      <c r="H34" s="231"/>
      <c r="I34" s="46"/>
    </row>
    <row r="35" spans="6:9" x14ac:dyDescent="0.25">
      <c r="F35" s="230"/>
      <c r="G35" s="231"/>
      <c r="H35" s="231"/>
      <c r="I35" s="46"/>
    </row>
    <row r="36" spans="6:9" x14ac:dyDescent="0.25">
      <c r="F36" s="230"/>
      <c r="G36" s="231"/>
      <c r="H36" s="231"/>
      <c r="I36" s="46"/>
    </row>
    <row r="37" spans="6:9" x14ac:dyDescent="0.25">
      <c r="F37" s="230"/>
      <c r="G37" s="231"/>
      <c r="H37" s="231"/>
      <c r="I37" s="46"/>
    </row>
    <row r="38" spans="6:9" x14ac:dyDescent="0.25">
      <c r="F38" s="230"/>
      <c r="G38" s="231"/>
      <c r="H38" s="231"/>
      <c r="I38" s="46"/>
    </row>
    <row r="39" spans="6:9" x14ac:dyDescent="0.25">
      <c r="F39" s="230"/>
      <c r="G39" s="231"/>
      <c r="H39" s="231"/>
      <c r="I39" s="46"/>
    </row>
    <row r="40" spans="6:9" x14ac:dyDescent="0.25">
      <c r="F40" s="230"/>
      <c r="G40" s="231"/>
      <c r="H40" s="231"/>
      <c r="I40" s="46"/>
    </row>
    <row r="41" spans="6:9" x14ac:dyDescent="0.25">
      <c r="F41" s="230"/>
      <c r="G41" s="231"/>
      <c r="H41" s="231"/>
      <c r="I41" s="46"/>
    </row>
    <row r="42" spans="6:9" x14ac:dyDescent="0.25">
      <c r="F42" s="230"/>
      <c r="G42" s="231"/>
      <c r="H42" s="231"/>
      <c r="I42" s="46"/>
    </row>
    <row r="43" spans="6:9" x14ac:dyDescent="0.25">
      <c r="F43" s="230"/>
      <c r="G43" s="231"/>
      <c r="H43" s="231"/>
      <c r="I43" s="46"/>
    </row>
    <row r="44" spans="6:9" x14ac:dyDescent="0.25">
      <c r="F44" s="230"/>
      <c r="G44" s="231"/>
      <c r="H44" s="231"/>
      <c r="I44" s="46"/>
    </row>
    <row r="45" spans="6:9" x14ac:dyDescent="0.25">
      <c r="F45" s="230"/>
      <c r="G45" s="231"/>
      <c r="H45" s="231"/>
      <c r="I45" s="46"/>
    </row>
    <row r="46" spans="6:9" x14ac:dyDescent="0.25">
      <c r="F46" s="230"/>
      <c r="G46" s="231"/>
      <c r="H46" s="231"/>
      <c r="I46" s="46"/>
    </row>
    <row r="47" spans="6:9" x14ac:dyDescent="0.25">
      <c r="F47" s="230"/>
      <c r="G47" s="231"/>
      <c r="H47" s="231"/>
      <c r="I47" s="46"/>
    </row>
    <row r="48" spans="6:9" x14ac:dyDescent="0.25">
      <c r="F48" s="230"/>
      <c r="G48" s="231"/>
      <c r="H48" s="231"/>
      <c r="I48" s="46"/>
    </row>
    <row r="49" spans="6:9" x14ac:dyDescent="0.25">
      <c r="F49" s="230"/>
      <c r="G49" s="231"/>
      <c r="H49" s="231"/>
      <c r="I49" s="46"/>
    </row>
    <row r="50" spans="6:9" x14ac:dyDescent="0.25">
      <c r="F50" s="230"/>
      <c r="G50" s="231"/>
      <c r="H50" s="231"/>
      <c r="I50" s="46"/>
    </row>
    <row r="51" spans="6:9" x14ac:dyDescent="0.25">
      <c r="F51" s="230"/>
      <c r="G51" s="231"/>
      <c r="H51" s="231"/>
      <c r="I51" s="46"/>
    </row>
    <row r="52" spans="6:9" x14ac:dyDescent="0.25">
      <c r="F52" s="230"/>
      <c r="G52" s="231"/>
      <c r="H52" s="231"/>
      <c r="I52" s="46"/>
    </row>
    <row r="53" spans="6:9" x14ac:dyDescent="0.25">
      <c r="F53" s="230"/>
      <c r="G53" s="231"/>
      <c r="H53" s="231"/>
      <c r="I53" s="46"/>
    </row>
    <row r="54" spans="6:9" x14ac:dyDescent="0.25">
      <c r="F54" s="230"/>
      <c r="G54" s="231"/>
      <c r="H54" s="231"/>
      <c r="I54" s="46"/>
    </row>
    <row r="55" spans="6:9" x14ac:dyDescent="0.25">
      <c r="F55" s="230"/>
      <c r="G55" s="231"/>
      <c r="H55" s="231"/>
      <c r="I55" s="46"/>
    </row>
    <row r="56" spans="6:9" x14ac:dyDescent="0.25">
      <c r="F56" s="230"/>
      <c r="G56" s="231"/>
      <c r="H56" s="231"/>
      <c r="I56" s="46"/>
    </row>
    <row r="57" spans="6:9" x14ac:dyDescent="0.25">
      <c r="F57" s="230"/>
      <c r="G57" s="231"/>
      <c r="H57" s="231"/>
      <c r="I57" s="46"/>
    </row>
    <row r="58" spans="6:9" x14ac:dyDescent="0.25">
      <c r="F58" s="230"/>
      <c r="G58" s="231"/>
      <c r="H58" s="231"/>
      <c r="I58" s="46"/>
    </row>
    <row r="59" spans="6:9" x14ac:dyDescent="0.25">
      <c r="F59" s="230"/>
      <c r="G59" s="231"/>
      <c r="H59" s="231"/>
      <c r="I59" s="46"/>
    </row>
    <row r="60" spans="6:9" x14ac:dyDescent="0.25">
      <c r="F60" s="230"/>
      <c r="G60" s="231"/>
      <c r="H60" s="231"/>
      <c r="I60" s="46"/>
    </row>
    <row r="61" spans="6:9" x14ac:dyDescent="0.25">
      <c r="F61" s="230"/>
      <c r="G61" s="231"/>
      <c r="H61" s="231"/>
      <c r="I61" s="46"/>
    </row>
    <row r="62" spans="6:9" x14ac:dyDescent="0.25">
      <c r="F62" s="230"/>
      <c r="G62" s="231"/>
      <c r="H62" s="231"/>
      <c r="I62" s="46"/>
    </row>
    <row r="63" spans="6:9" x14ac:dyDescent="0.25">
      <c r="F63" s="230"/>
      <c r="G63" s="231"/>
      <c r="H63" s="231"/>
      <c r="I63" s="46"/>
    </row>
    <row r="64" spans="6:9" x14ac:dyDescent="0.25">
      <c r="F64" s="230"/>
      <c r="G64" s="231"/>
      <c r="H64" s="231"/>
      <c r="I64" s="46"/>
    </row>
    <row r="65" spans="6:9" x14ac:dyDescent="0.25">
      <c r="F65" s="230"/>
      <c r="G65" s="231"/>
      <c r="H65" s="231"/>
      <c r="I65" s="46"/>
    </row>
    <row r="66" spans="6:9" x14ac:dyDescent="0.25">
      <c r="F66" s="230"/>
      <c r="G66" s="231"/>
      <c r="H66" s="231"/>
      <c r="I66" s="46"/>
    </row>
    <row r="67" spans="6:9" x14ac:dyDescent="0.25">
      <c r="F67" s="230"/>
      <c r="G67" s="231"/>
      <c r="H67" s="231"/>
      <c r="I67" s="46"/>
    </row>
    <row r="68" spans="6:9" x14ac:dyDescent="0.25">
      <c r="F68" s="230"/>
      <c r="G68" s="231"/>
      <c r="H68" s="231"/>
      <c r="I68" s="46"/>
    </row>
    <row r="69" spans="6:9" x14ac:dyDescent="0.25">
      <c r="F69" s="230"/>
      <c r="G69" s="231"/>
      <c r="H69" s="231"/>
      <c r="I69" s="46"/>
    </row>
    <row r="70" spans="6:9" x14ac:dyDescent="0.25">
      <c r="F70" s="230"/>
      <c r="G70" s="231"/>
      <c r="H70" s="231"/>
      <c r="I70" s="46"/>
    </row>
    <row r="71" spans="6:9" x14ac:dyDescent="0.25">
      <c r="F71" s="230"/>
      <c r="G71" s="231"/>
      <c r="H71" s="231"/>
      <c r="I71" s="46"/>
    </row>
    <row r="72" spans="6:9" x14ac:dyDescent="0.25">
      <c r="F72" s="230"/>
      <c r="G72" s="231"/>
      <c r="H72" s="231"/>
      <c r="I72" s="46"/>
    </row>
  </sheetData>
  <mergeCells count="4">
    <mergeCell ref="A1:B1"/>
    <mergeCell ref="A2:B2"/>
    <mergeCell ref="G2:I2"/>
    <mergeCell ref="H21:I2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/>
  <dimension ref="A1:CB93"/>
  <sheetViews>
    <sheetView showGridLines="0" showZeros="0" zoomScaleNormal="100" zoomScaleSheetLayoutView="100" workbookViewId="0">
      <selection activeCell="G25" sqref="G25"/>
    </sheetView>
  </sheetViews>
  <sheetFormatPr defaultColWidth="9.109375" defaultRowHeight="13.2" x14ac:dyDescent="0.25"/>
  <cols>
    <col min="1" max="1" width="4.44140625" style="232" customWidth="1"/>
    <col min="2" max="2" width="11.5546875" style="232" customWidth="1"/>
    <col min="3" max="3" width="40.44140625" style="232" customWidth="1"/>
    <col min="4" max="4" width="5.5546875" style="232" customWidth="1"/>
    <col min="5" max="5" width="8.5546875" style="242" customWidth="1"/>
    <col min="6" max="6" width="9.88671875" style="232" customWidth="1"/>
    <col min="7" max="7" width="13.88671875" style="232" customWidth="1"/>
    <col min="8" max="8" width="11.6640625" style="232" hidden="1" customWidth="1"/>
    <col min="9" max="9" width="11.5546875" style="232" hidden="1" customWidth="1"/>
    <col min="10" max="10" width="11" style="232" hidden="1" customWidth="1"/>
    <col min="11" max="11" width="10.44140625" style="232" hidden="1" customWidth="1"/>
    <col min="12" max="12" width="75.44140625" style="232" customWidth="1"/>
    <col min="13" max="13" width="45.33203125" style="232" customWidth="1"/>
    <col min="14" max="16384" width="9.109375" style="232"/>
  </cols>
  <sheetData>
    <row r="1" spans="1:80" ht="15.6" x14ac:dyDescent="0.3">
      <c r="A1" s="329" t="s">
        <v>87</v>
      </c>
      <c r="B1" s="329"/>
      <c r="C1" s="329"/>
      <c r="D1" s="329"/>
      <c r="E1" s="329"/>
      <c r="F1" s="329"/>
      <c r="G1" s="329"/>
    </row>
    <row r="2" spans="1:80" ht="14.25" customHeight="1" thickBot="1" x14ac:dyDescent="0.3">
      <c r="B2" s="233"/>
      <c r="C2" s="234"/>
      <c r="D2" s="234"/>
      <c r="E2" s="235"/>
      <c r="F2" s="234"/>
      <c r="G2" s="234"/>
    </row>
    <row r="3" spans="1:80" ht="13.8" thickTop="1" x14ac:dyDescent="0.25">
      <c r="A3" s="317" t="s">
        <v>3</v>
      </c>
      <c r="B3" s="318"/>
      <c r="C3" s="186" t="s">
        <v>105</v>
      </c>
      <c r="D3" s="236"/>
      <c r="E3" s="237" t="s">
        <v>88</v>
      </c>
      <c r="F3" s="238" t="str">
        <f>'00 016-Ch-0 Rek'!H1</f>
        <v>016-Ch-0</v>
      </c>
      <c r="G3" s="239"/>
    </row>
    <row r="4" spans="1:80" ht="13.8" thickBot="1" x14ac:dyDescent="0.3">
      <c r="A4" s="330" t="s">
        <v>78</v>
      </c>
      <c r="B4" s="320"/>
      <c r="C4" s="192" t="s">
        <v>108</v>
      </c>
      <c r="D4" s="240"/>
      <c r="E4" s="331" t="str">
        <f>'00 016-Ch-0 Rek'!G2</f>
        <v>Ostatní a vedlejší náklady</v>
      </c>
      <c r="F4" s="332"/>
      <c r="G4" s="333"/>
    </row>
    <row r="5" spans="1:80" ht="13.8" thickTop="1" x14ac:dyDescent="0.25">
      <c r="A5" s="241"/>
      <c r="G5" s="243"/>
    </row>
    <row r="6" spans="1:80" ht="27" customHeight="1" x14ac:dyDescent="0.25">
      <c r="A6" s="244" t="s">
        <v>89</v>
      </c>
      <c r="B6" s="245" t="s">
        <v>90</v>
      </c>
      <c r="C6" s="245" t="s">
        <v>91</v>
      </c>
      <c r="D6" s="245" t="s">
        <v>92</v>
      </c>
      <c r="E6" s="246" t="s">
        <v>93</v>
      </c>
      <c r="F6" s="245" t="s">
        <v>94</v>
      </c>
      <c r="G6" s="247" t="s">
        <v>95</v>
      </c>
      <c r="H6" s="248" t="s">
        <v>96</v>
      </c>
      <c r="I6" s="248" t="s">
        <v>97</v>
      </c>
      <c r="J6" s="248" t="s">
        <v>98</v>
      </c>
      <c r="K6" s="248" t="s">
        <v>99</v>
      </c>
    </row>
    <row r="7" spans="1:80" x14ac:dyDescent="0.25">
      <c r="A7" s="249" t="s">
        <v>100</v>
      </c>
      <c r="B7" s="250" t="s">
        <v>110</v>
      </c>
      <c r="C7" s="251" t="s">
        <v>111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x14ac:dyDescent="0.25">
      <c r="A8" s="260">
        <v>1</v>
      </c>
      <c r="B8" s="261" t="s">
        <v>113</v>
      </c>
      <c r="C8" s="262" t="s">
        <v>114</v>
      </c>
      <c r="D8" s="263" t="s">
        <v>115</v>
      </c>
      <c r="E8" s="264">
        <v>1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/>
      <c r="K8" s="267">
        <f>E8*J8</f>
        <v>0</v>
      </c>
      <c r="O8" s="259">
        <v>2</v>
      </c>
      <c r="AA8" s="232">
        <v>12</v>
      </c>
      <c r="AB8" s="232">
        <v>0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12</v>
      </c>
      <c r="CB8" s="259">
        <v>0</v>
      </c>
    </row>
    <row r="9" spans="1:80" ht="21" x14ac:dyDescent="0.25">
      <c r="A9" s="268"/>
      <c r="B9" s="269"/>
      <c r="C9" s="326" t="s">
        <v>116</v>
      </c>
      <c r="D9" s="327"/>
      <c r="E9" s="327"/>
      <c r="F9" s="327"/>
      <c r="G9" s="328"/>
      <c r="I9" s="270"/>
      <c r="K9" s="270"/>
      <c r="L9" s="271" t="s">
        <v>116</v>
      </c>
      <c r="O9" s="259">
        <v>3</v>
      </c>
    </row>
    <row r="10" spans="1:80" x14ac:dyDescent="0.25">
      <c r="A10" s="260">
        <v>2</v>
      </c>
      <c r="B10" s="261" t="s">
        <v>117</v>
      </c>
      <c r="C10" s="262" t="s">
        <v>118</v>
      </c>
      <c r="D10" s="263" t="s">
        <v>115</v>
      </c>
      <c r="E10" s="264">
        <v>1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/>
      <c r="K10" s="267">
        <f>E10*J10</f>
        <v>0</v>
      </c>
      <c r="O10" s="259">
        <v>2</v>
      </c>
      <c r="AA10" s="232">
        <v>12</v>
      </c>
      <c r="AB10" s="232">
        <v>0</v>
      </c>
      <c r="AC10" s="232">
        <v>2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12</v>
      </c>
      <c r="CB10" s="259">
        <v>0</v>
      </c>
    </row>
    <row r="11" spans="1:80" ht="21" x14ac:dyDescent="0.25">
      <c r="A11" s="268"/>
      <c r="B11" s="269"/>
      <c r="C11" s="326" t="s">
        <v>119</v>
      </c>
      <c r="D11" s="327"/>
      <c r="E11" s="327"/>
      <c r="F11" s="327"/>
      <c r="G11" s="328"/>
      <c r="I11" s="270"/>
      <c r="K11" s="270"/>
      <c r="L11" s="271" t="s">
        <v>119</v>
      </c>
      <c r="O11" s="259">
        <v>3</v>
      </c>
    </row>
    <row r="12" spans="1:80" x14ac:dyDescent="0.25">
      <c r="A12" s="268"/>
      <c r="B12" s="269"/>
      <c r="C12" s="326" t="s">
        <v>120</v>
      </c>
      <c r="D12" s="327"/>
      <c r="E12" s="327"/>
      <c r="F12" s="327"/>
      <c r="G12" s="328"/>
      <c r="I12" s="270"/>
      <c r="K12" s="270"/>
      <c r="L12" s="271" t="s">
        <v>120</v>
      </c>
      <c r="O12" s="259">
        <v>3</v>
      </c>
    </row>
    <row r="13" spans="1:80" x14ac:dyDescent="0.25">
      <c r="A13" s="260">
        <v>3</v>
      </c>
      <c r="B13" s="261" t="s">
        <v>121</v>
      </c>
      <c r="C13" s="262" t="s">
        <v>122</v>
      </c>
      <c r="D13" s="263" t="s">
        <v>115</v>
      </c>
      <c r="E13" s="264">
        <v>1</v>
      </c>
      <c r="F13" s="264">
        <v>0</v>
      </c>
      <c r="G13" s="265">
        <f>E13*F13</f>
        <v>0</v>
      </c>
      <c r="H13" s="266">
        <v>0</v>
      </c>
      <c r="I13" s="267">
        <f>E13*H13</f>
        <v>0</v>
      </c>
      <c r="J13" s="266"/>
      <c r="K13" s="267">
        <f>E13*J13</f>
        <v>0</v>
      </c>
      <c r="O13" s="259">
        <v>2</v>
      </c>
      <c r="AA13" s="232">
        <v>12</v>
      </c>
      <c r="AB13" s="232">
        <v>0</v>
      </c>
      <c r="AC13" s="232">
        <v>3</v>
      </c>
      <c r="AZ13" s="232">
        <v>1</v>
      </c>
      <c r="BA13" s="232">
        <f>IF(AZ13=1,G13,0)</f>
        <v>0</v>
      </c>
      <c r="BB13" s="232">
        <f>IF(AZ13=2,G13,0)</f>
        <v>0</v>
      </c>
      <c r="BC13" s="232">
        <f>IF(AZ13=3,G13,0)</f>
        <v>0</v>
      </c>
      <c r="BD13" s="232">
        <f>IF(AZ13=4,G13,0)</f>
        <v>0</v>
      </c>
      <c r="BE13" s="232">
        <f>IF(AZ13=5,G13,0)</f>
        <v>0</v>
      </c>
      <c r="CA13" s="259">
        <v>12</v>
      </c>
      <c r="CB13" s="259">
        <v>0</v>
      </c>
    </row>
    <row r="14" spans="1:80" ht="21" x14ac:dyDescent="0.25">
      <c r="A14" s="268"/>
      <c r="B14" s="269"/>
      <c r="C14" s="326" t="s">
        <v>123</v>
      </c>
      <c r="D14" s="327"/>
      <c r="E14" s="327"/>
      <c r="F14" s="327"/>
      <c r="G14" s="328"/>
      <c r="I14" s="270"/>
      <c r="K14" s="270"/>
      <c r="L14" s="271" t="s">
        <v>123</v>
      </c>
      <c r="O14" s="259">
        <v>3</v>
      </c>
    </row>
    <row r="15" spans="1:80" ht="20.399999999999999" x14ac:dyDescent="0.25">
      <c r="A15" s="260">
        <v>4</v>
      </c>
      <c r="B15" s="261" t="s">
        <v>124</v>
      </c>
      <c r="C15" s="262" t="s">
        <v>125</v>
      </c>
      <c r="D15" s="263" t="s">
        <v>115</v>
      </c>
      <c r="E15" s="264">
        <v>1</v>
      </c>
      <c r="F15" s="264">
        <v>0</v>
      </c>
      <c r="G15" s="265">
        <f>E15*F15</f>
        <v>0</v>
      </c>
      <c r="H15" s="266">
        <v>0</v>
      </c>
      <c r="I15" s="267">
        <f>E15*H15</f>
        <v>0</v>
      </c>
      <c r="J15" s="266"/>
      <c r="K15" s="267">
        <f>E15*J15</f>
        <v>0</v>
      </c>
      <c r="O15" s="259">
        <v>2</v>
      </c>
      <c r="AA15" s="232">
        <v>12</v>
      </c>
      <c r="AB15" s="232">
        <v>0</v>
      </c>
      <c r="AC15" s="232">
        <v>4</v>
      </c>
      <c r="AZ15" s="232">
        <v>1</v>
      </c>
      <c r="BA15" s="232">
        <f>IF(AZ15=1,G15,0)</f>
        <v>0</v>
      </c>
      <c r="BB15" s="232">
        <f>IF(AZ15=2,G15,0)</f>
        <v>0</v>
      </c>
      <c r="BC15" s="232">
        <f>IF(AZ15=3,G15,0)</f>
        <v>0</v>
      </c>
      <c r="BD15" s="232">
        <f>IF(AZ15=4,G15,0)</f>
        <v>0</v>
      </c>
      <c r="BE15" s="232">
        <f>IF(AZ15=5,G15,0)</f>
        <v>0</v>
      </c>
      <c r="CA15" s="259">
        <v>12</v>
      </c>
      <c r="CB15" s="259">
        <v>0</v>
      </c>
    </row>
    <row r="16" spans="1:80" ht="31.2" x14ac:dyDescent="0.25">
      <c r="A16" s="268"/>
      <c r="B16" s="269"/>
      <c r="C16" s="326" t="s">
        <v>126</v>
      </c>
      <c r="D16" s="327"/>
      <c r="E16" s="327"/>
      <c r="F16" s="327"/>
      <c r="G16" s="328"/>
      <c r="I16" s="270"/>
      <c r="K16" s="270"/>
      <c r="L16" s="271" t="s">
        <v>126</v>
      </c>
      <c r="O16" s="259">
        <v>3</v>
      </c>
    </row>
    <row r="17" spans="1:80" ht="20.399999999999999" x14ac:dyDescent="0.25">
      <c r="A17" s="260">
        <v>5</v>
      </c>
      <c r="B17" s="261" t="s">
        <v>127</v>
      </c>
      <c r="C17" s="262" t="s">
        <v>128</v>
      </c>
      <c r="D17" s="263" t="s">
        <v>115</v>
      </c>
      <c r="E17" s="264">
        <v>1</v>
      </c>
      <c r="F17" s="264">
        <v>0</v>
      </c>
      <c r="G17" s="265">
        <f>E17*F17</f>
        <v>0</v>
      </c>
      <c r="H17" s="266">
        <v>0</v>
      </c>
      <c r="I17" s="267">
        <f>E17*H17</f>
        <v>0</v>
      </c>
      <c r="J17" s="266"/>
      <c r="K17" s="267">
        <f>E17*J17</f>
        <v>0</v>
      </c>
      <c r="O17" s="259">
        <v>2</v>
      </c>
      <c r="AA17" s="232">
        <v>12</v>
      </c>
      <c r="AB17" s="232">
        <v>0</v>
      </c>
      <c r="AC17" s="232">
        <v>5</v>
      </c>
      <c r="AZ17" s="232">
        <v>1</v>
      </c>
      <c r="BA17" s="232">
        <f>IF(AZ17=1,G17,0)</f>
        <v>0</v>
      </c>
      <c r="BB17" s="232">
        <f>IF(AZ17=2,G17,0)</f>
        <v>0</v>
      </c>
      <c r="BC17" s="232">
        <f>IF(AZ17=3,G17,0)</f>
        <v>0</v>
      </c>
      <c r="BD17" s="232">
        <f>IF(AZ17=4,G17,0)</f>
        <v>0</v>
      </c>
      <c r="BE17" s="232">
        <f>IF(AZ17=5,G17,0)</f>
        <v>0</v>
      </c>
      <c r="CA17" s="259">
        <v>12</v>
      </c>
      <c r="CB17" s="259">
        <v>0</v>
      </c>
    </row>
    <row r="18" spans="1:80" x14ac:dyDescent="0.25">
      <c r="A18" s="268"/>
      <c r="B18" s="269"/>
      <c r="C18" s="326" t="s">
        <v>129</v>
      </c>
      <c r="D18" s="327"/>
      <c r="E18" s="327"/>
      <c r="F18" s="327"/>
      <c r="G18" s="328"/>
      <c r="I18" s="270"/>
      <c r="K18" s="270"/>
      <c r="L18" s="271" t="s">
        <v>129</v>
      </c>
      <c r="O18" s="259">
        <v>3</v>
      </c>
    </row>
    <row r="19" spans="1:80" x14ac:dyDescent="0.25">
      <c r="A19" s="260">
        <v>6</v>
      </c>
      <c r="B19" s="261" t="s">
        <v>130</v>
      </c>
      <c r="C19" s="262" t="s">
        <v>131</v>
      </c>
      <c r="D19" s="263" t="s">
        <v>132</v>
      </c>
      <c r="E19" s="264">
        <v>1</v>
      </c>
      <c r="F19" s="264">
        <v>0</v>
      </c>
      <c r="G19" s="265">
        <f>E19*F19</f>
        <v>0</v>
      </c>
      <c r="H19" s="266">
        <v>0</v>
      </c>
      <c r="I19" s="267">
        <f>E19*H19</f>
        <v>0</v>
      </c>
      <c r="J19" s="266"/>
      <c r="K19" s="267">
        <f>E19*J19</f>
        <v>0</v>
      </c>
      <c r="O19" s="259">
        <v>2</v>
      </c>
      <c r="AA19" s="232">
        <v>12</v>
      </c>
      <c r="AB19" s="232">
        <v>0</v>
      </c>
      <c r="AC19" s="232">
        <v>6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12</v>
      </c>
      <c r="CB19" s="259">
        <v>0</v>
      </c>
    </row>
    <row r="20" spans="1:80" x14ac:dyDescent="0.25">
      <c r="A20" s="278"/>
      <c r="B20" s="279" t="s">
        <v>102</v>
      </c>
      <c r="C20" s="280" t="s">
        <v>112</v>
      </c>
      <c r="D20" s="281"/>
      <c r="E20" s="282"/>
      <c r="F20" s="283"/>
      <c r="G20" s="284">
        <f>SUM(G7:G19)</f>
        <v>0</v>
      </c>
      <c r="H20" s="285"/>
      <c r="I20" s="286">
        <f>SUM(I7:I19)</f>
        <v>0</v>
      </c>
      <c r="J20" s="285"/>
      <c r="K20" s="286">
        <f>SUM(K7:K19)</f>
        <v>0</v>
      </c>
      <c r="O20" s="259">
        <v>4</v>
      </c>
      <c r="BA20" s="287">
        <f>SUM(BA7:BA19)</f>
        <v>0</v>
      </c>
      <c r="BB20" s="287">
        <f>SUM(BB7:BB19)</f>
        <v>0</v>
      </c>
      <c r="BC20" s="287">
        <f>SUM(BC7:BC19)</f>
        <v>0</v>
      </c>
      <c r="BD20" s="287">
        <f>SUM(BD7:BD19)</f>
        <v>0</v>
      </c>
      <c r="BE20" s="287">
        <f>SUM(BE7:BE19)</f>
        <v>0</v>
      </c>
    </row>
    <row r="21" spans="1:80" x14ac:dyDescent="0.25">
      <c r="E21" s="232"/>
    </row>
    <row r="22" spans="1:80" x14ac:dyDescent="0.25">
      <c r="E22" s="232"/>
    </row>
    <row r="23" spans="1:80" x14ac:dyDescent="0.25">
      <c r="E23" s="232"/>
    </row>
    <row r="24" spans="1:80" x14ac:dyDescent="0.25">
      <c r="E24" s="232"/>
    </row>
    <row r="25" spans="1:80" x14ac:dyDescent="0.25">
      <c r="E25" s="232"/>
    </row>
    <row r="26" spans="1:80" x14ac:dyDescent="0.25">
      <c r="E26" s="232"/>
    </row>
    <row r="27" spans="1:80" x14ac:dyDescent="0.25">
      <c r="E27" s="232"/>
    </row>
    <row r="28" spans="1:80" x14ac:dyDescent="0.25">
      <c r="E28" s="232"/>
    </row>
    <row r="29" spans="1:80" x14ac:dyDescent="0.25">
      <c r="E29" s="232"/>
    </row>
    <row r="30" spans="1:80" x14ac:dyDescent="0.25">
      <c r="E30" s="232"/>
    </row>
    <row r="31" spans="1:80" x14ac:dyDescent="0.25">
      <c r="E31" s="232"/>
    </row>
    <row r="32" spans="1:80" x14ac:dyDescent="0.25">
      <c r="E32" s="232"/>
    </row>
    <row r="33" spans="1:7" x14ac:dyDescent="0.25">
      <c r="E33" s="232"/>
    </row>
    <row r="34" spans="1:7" x14ac:dyDescent="0.25">
      <c r="E34" s="232"/>
    </row>
    <row r="35" spans="1:7" x14ac:dyDescent="0.25">
      <c r="E35" s="232"/>
    </row>
    <row r="36" spans="1:7" x14ac:dyDescent="0.25">
      <c r="E36" s="232"/>
    </row>
    <row r="37" spans="1:7" x14ac:dyDescent="0.25">
      <c r="E37" s="232"/>
    </row>
    <row r="38" spans="1:7" x14ac:dyDescent="0.25">
      <c r="E38" s="232"/>
    </row>
    <row r="39" spans="1:7" x14ac:dyDescent="0.25">
      <c r="E39" s="232"/>
    </row>
    <row r="40" spans="1:7" x14ac:dyDescent="0.25">
      <c r="E40" s="232"/>
    </row>
    <row r="41" spans="1:7" x14ac:dyDescent="0.25">
      <c r="E41" s="232"/>
    </row>
    <row r="42" spans="1:7" x14ac:dyDescent="0.25">
      <c r="E42" s="232"/>
    </row>
    <row r="43" spans="1:7" x14ac:dyDescent="0.25">
      <c r="E43" s="232"/>
    </row>
    <row r="44" spans="1:7" x14ac:dyDescent="0.25">
      <c r="A44" s="277"/>
      <c r="B44" s="277"/>
      <c r="C44" s="277"/>
      <c r="D44" s="277"/>
      <c r="E44" s="277"/>
      <c r="F44" s="277"/>
      <c r="G44" s="277"/>
    </row>
    <row r="45" spans="1:7" x14ac:dyDescent="0.25">
      <c r="A45" s="277"/>
      <c r="B45" s="277"/>
      <c r="C45" s="277"/>
      <c r="D45" s="277"/>
      <c r="E45" s="277"/>
      <c r="F45" s="277"/>
      <c r="G45" s="277"/>
    </row>
    <row r="46" spans="1:7" x14ac:dyDescent="0.25">
      <c r="A46" s="277"/>
      <c r="B46" s="277"/>
      <c r="C46" s="277"/>
      <c r="D46" s="277"/>
      <c r="E46" s="277"/>
      <c r="F46" s="277"/>
      <c r="G46" s="277"/>
    </row>
    <row r="47" spans="1:7" x14ac:dyDescent="0.25">
      <c r="A47" s="277"/>
      <c r="B47" s="277"/>
      <c r="C47" s="277"/>
      <c r="D47" s="277"/>
      <c r="E47" s="277"/>
      <c r="F47" s="277"/>
      <c r="G47" s="277"/>
    </row>
    <row r="48" spans="1:7" x14ac:dyDescent="0.25">
      <c r="E48" s="232"/>
    </row>
    <row r="49" spans="5:5" x14ac:dyDescent="0.25">
      <c r="E49" s="232"/>
    </row>
    <row r="50" spans="5:5" x14ac:dyDescent="0.25">
      <c r="E50" s="232"/>
    </row>
    <row r="51" spans="5:5" x14ac:dyDescent="0.25">
      <c r="E51" s="232"/>
    </row>
    <row r="52" spans="5:5" x14ac:dyDescent="0.25">
      <c r="E52" s="232"/>
    </row>
    <row r="53" spans="5:5" x14ac:dyDescent="0.25">
      <c r="E53" s="232"/>
    </row>
    <row r="54" spans="5:5" x14ac:dyDescent="0.25">
      <c r="E54" s="232"/>
    </row>
    <row r="55" spans="5:5" x14ac:dyDescent="0.25">
      <c r="E55" s="232"/>
    </row>
    <row r="56" spans="5:5" x14ac:dyDescent="0.25">
      <c r="E56" s="232"/>
    </row>
    <row r="57" spans="5:5" x14ac:dyDescent="0.25">
      <c r="E57" s="232"/>
    </row>
    <row r="58" spans="5:5" x14ac:dyDescent="0.25">
      <c r="E58" s="232"/>
    </row>
    <row r="59" spans="5:5" x14ac:dyDescent="0.25">
      <c r="E59" s="232"/>
    </row>
    <row r="60" spans="5:5" x14ac:dyDescent="0.25">
      <c r="E60" s="232"/>
    </row>
    <row r="61" spans="5:5" x14ac:dyDescent="0.25">
      <c r="E61" s="232"/>
    </row>
    <row r="62" spans="5:5" x14ac:dyDescent="0.25">
      <c r="E62" s="232"/>
    </row>
    <row r="63" spans="5:5" x14ac:dyDescent="0.25">
      <c r="E63" s="232"/>
    </row>
    <row r="64" spans="5:5" x14ac:dyDescent="0.25">
      <c r="E64" s="232"/>
    </row>
    <row r="65" spans="1:7" x14ac:dyDescent="0.25">
      <c r="E65" s="232"/>
    </row>
    <row r="66" spans="1:7" x14ac:dyDescent="0.25">
      <c r="E66" s="232"/>
    </row>
    <row r="67" spans="1:7" x14ac:dyDescent="0.25">
      <c r="E67" s="232"/>
    </row>
    <row r="68" spans="1:7" x14ac:dyDescent="0.25">
      <c r="E68" s="232"/>
    </row>
    <row r="69" spans="1:7" x14ac:dyDescent="0.25">
      <c r="E69" s="232"/>
    </row>
    <row r="70" spans="1:7" x14ac:dyDescent="0.25">
      <c r="E70" s="232"/>
    </row>
    <row r="71" spans="1:7" x14ac:dyDescent="0.25">
      <c r="E71" s="232"/>
    </row>
    <row r="72" spans="1:7" x14ac:dyDescent="0.25">
      <c r="E72" s="232"/>
    </row>
    <row r="73" spans="1:7" x14ac:dyDescent="0.25">
      <c r="E73" s="232"/>
    </row>
    <row r="74" spans="1:7" x14ac:dyDescent="0.25">
      <c r="E74" s="232"/>
    </row>
    <row r="75" spans="1:7" x14ac:dyDescent="0.25">
      <c r="E75" s="232"/>
    </row>
    <row r="76" spans="1:7" x14ac:dyDescent="0.25">
      <c r="E76" s="232"/>
    </row>
    <row r="77" spans="1:7" x14ac:dyDescent="0.25">
      <c r="E77" s="232"/>
    </row>
    <row r="78" spans="1:7" x14ac:dyDescent="0.25">
      <c r="E78" s="232"/>
    </row>
    <row r="79" spans="1:7" x14ac:dyDescent="0.25">
      <c r="A79" s="288"/>
      <c r="B79" s="288"/>
    </row>
    <row r="80" spans="1:7" x14ac:dyDescent="0.25">
      <c r="A80" s="277"/>
      <c r="B80" s="277"/>
      <c r="C80" s="289"/>
      <c r="D80" s="289"/>
      <c r="E80" s="290"/>
      <c r="F80" s="289"/>
      <c r="G80" s="291"/>
    </row>
    <row r="81" spans="1:7" x14ac:dyDescent="0.25">
      <c r="A81" s="292"/>
      <c r="B81" s="292"/>
      <c r="C81" s="277"/>
      <c r="D81" s="277"/>
      <c r="E81" s="293"/>
      <c r="F81" s="277"/>
      <c r="G81" s="277"/>
    </row>
    <row r="82" spans="1:7" x14ac:dyDescent="0.25">
      <c r="A82" s="277"/>
      <c r="B82" s="277"/>
      <c r="C82" s="277"/>
      <c r="D82" s="277"/>
      <c r="E82" s="293"/>
      <c r="F82" s="277"/>
      <c r="G82" s="277"/>
    </row>
    <row r="83" spans="1:7" x14ac:dyDescent="0.25">
      <c r="A83" s="277"/>
      <c r="B83" s="277"/>
      <c r="C83" s="277"/>
      <c r="D83" s="277"/>
      <c r="E83" s="293"/>
      <c r="F83" s="277"/>
      <c r="G83" s="277"/>
    </row>
    <row r="84" spans="1:7" x14ac:dyDescent="0.25">
      <c r="A84" s="277"/>
      <c r="B84" s="277"/>
      <c r="C84" s="277"/>
      <c r="D84" s="277"/>
      <c r="E84" s="293"/>
      <c r="F84" s="277"/>
      <c r="G84" s="277"/>
    </row>
    <row r="85" spans="1:7" x14ac:dyDescent="0.25">
      <c r="A85" s="277"/>
      <c r="B85" s="277"/>
      <c r="C85" s="277"/>
      <c r="D85" s="277"/>
      <c r="E85" s="293"/>
      <c r="F85" s="277"/>
      <c r="G85" s="277"/>
    </row>
    <row r="86" spans="1:7" x14ac:dyDescent="0.25">
      <c r="A86" s="277"/>
      <c r="B86" s="277"/>
      <c r="C86" s="277"/>
      <c r="D86" s="277"/>
      <c r="E86" s="293"/>
      <c r="F86" s="277"/>
      <c r="G86" s="277"/>
    </row>
    <row r="87" spans="1:7" x14ac:dyDescent="0.25">
      <c r="A87" s="277"/>
      <c r="B87" s="277"/>
      <c r="C87" s="277"/>
      <c r="D87" s="277"/>
      <c r="E87" s="293"/>
      <c r="F87" s="277"/>
      <c r="G87" s="277"/>
    </row>
    <row r="88" spans="1:7" x14ac:dyDescent="0.25">
      <c r="A88" s="277"/>
      <c r="B88" s="277"/>
      <c r="C88" s="277"/>
      <c r="D88" s="277"/>
      <c r="E88" s="293"/>
      <c r="F88" s="277"/>
      <c r="G88" s="277"/>
    </row>
    <row r="89" spans="1:7" x14ac:dyDescent="0.25">
      <c r="A89" s="277"/>
      <c r="B89" s="277"/>
      <c r="C89" s="277"/>
      <c r="D89" s="277"/>
      <c r="E89" s="293"/>
      <c r="F89" s="277"/>
      <c r="G89" s="277"/>
    </row>
    <row r="90" spans="1:7" x14ac:dyDescent="0.25">
      <c r="A90" s="277"/>
      <c r="B90" s="277"/>
      <c r="C90" s="277"/>
      <c r="D90" s="277"/>
      <c r="E90" s="293"/>
      <c r="F90" s="277"/>
      <c r="G90" s="277"/>
    </row>
    <row r="91" spans="1:7" x14ac:dyDescent="0.25">
      <c r="A91" s="277"/>
      <c r="B91" s="277"/>
      <c r="C91" s="277"/>
      <c r="D91" s="277"/>
      <c r="E91" s="293"/>
      <c r="F91" s="277"/>
      <c r="G91" s="277"/>
    </row>
    <row r="92" spans="1:7" x14ac:dyDescent="0.25">
      <c r="A92" s="277"/>
      <c r="B92" s="277"/>
      <c r="C92" s="277"/>
      <c r="D92" s="277"/>
      <c r="E92" s="293"/>
      <c r="F92" s="277"/>
      <c r="G92" s="277"/>
    </row>
    <row r="93" spans="1:7" x14ac:dyDescent="0.25">
      <c r="A93" s="277"/>
      <c r="B93" s="277"/>
      <c r="C93" s="277"/>
      <c r="D93" s="277"/>
      <c r="E93" s="293"/>
      <c r="F93" s="277"/>
      <c r="G93" s="277"/>
    </row>
  </sheetData>
  <mergeCells count="10">
    <mergeCell ref="C16:G16"/>
    <mergeCell ref="C18:G18"/>
    <mergeCell ref="A1:G1"/>
    <mergeCell ref="A3:B3"/>
    <mergeCell ref="A4:B4"/>
    <mergeCell ref="E4:G4"/>
    <mergeCell ref="C9:G9"/>
    <mergeCell ref="C11:G11"/>
    <mergeCell ref="C12:G12"/>
    <mergeCell ref="C14:G1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2"/>
  <dimension ref="A1:BE51"/>
  <sheetViews>
    <sheetView topLeftCell="A17" zoomScaleNormal="100" workbookViewId="0">
      <selection activeCell="K40" sqref="K40"/>
    </sheetView>
  </sheetViews>
  <sheetFormatPr defaultColWidth="9.109375" defaultRowHeight="13.2" x14ac:dyDescent="0.25"/>
  <cols>
    <col min="1" max="1" width="2" style="1" customWidth="1"/>
    <col min="2" max="2" width="15" style="1" customWidth="1"/>
    <col min="3" max="3" width="15.88671875" style="1" customWidth="1"/>
    <col min="4" max="4" width="14.5546875" style="1" customWidth="1"/>
    <col min="5" max="5" width="13.5546875" style="1" customWidth="1"/>
    <col min="6" max="6" width="16.5546875" style="1" customWidth="1"/>
    <col min="7" max="7" width="15.33203125" style="1" customWidth="1"/>
    <col min="8" max="16384" width="9.109375" style="1"/>
  </cols>
  <sheetData>
    <row r="1" spans="1:57" ht="24.75" customHeight="1" thickBot="1" x14ac:dyDescent="0.3">
      <c r="A1" s="93" t="s">
        <v>33</v>
      </c>
      <c r="B1" s="94"/>
      <c r="C1" s="94"/>
      <c r="D1" s="94"/>
      <c r="E1" s="94"/>
      <c r="F1" s="94"/>
      <c r="G1" s="94"/>
    </row>
    <row r="2" spans="1:57" ht="12.75" customHeight="1" x14ac:dyDescent="0.25">
      <c r="A2" s="95" t="s">
        <v>34</v>
      </c>
      <c r="B2" s="96"/>
      <c r="C2" s="97" t="s">
        <v>145</v>
      </c>
      <c r="D2" s="97" t="s">
        <v>143</v>
      </c>
      <c r="E2" s="98"/>
      <c r="F2" s="99" t="s">
        <v>35</v>
      </c>
      <c r="G2" s="100"/>
    </row>
    <row r="3" spans="1:57" ht="3" hidden="1" customHeight="1" x14ac:dyDescent="0.25">
      <c r="A3" s="101"/>
      <c r="B3" s="102"/>
      <c r="C3" s="103"/>
      <c r="D3" s="103"/>
      <c r="E3" s="104"/>
      <c r="F3" s="105"/>
      <c r="G3" s="106"/>
    </row>
    <row r="4" spans="1:57" ht="12" customHeight="1" x14ac:dyDescent="0.25">
      <c r="A4" s="107" t="s">
        <v>36</v>
      </c>
      <c r="B4" s="102"/>
      <c r="C4" s="103"/>
      <c r="D4" s="103"/>
      <c r="E4" s="104"/>
      <c r="F4" s="105" t="s">
        <v>37</v>
      </c>
      <c r="G4" s="108"/>
    </row>
    <row r="5" spans="1:57" ht="12.9" customHeight="1" x14ac:dyDescent="0.25">
      <c r="A5" s="109" t="s">
        <v>142</v>
      </c>
      <c r="B5" s="110"/>
      <c r="C5" s="111" t="s">
        <v>143</v>
      </c>
      <c r="D5" s="112"/>
      <c r="E5" s="110"/>
      <c r="F5" s="105" t="s">
        <v>38</v>
      </c>
      <c r="G5" s="106"/>
    </row>
    <row r="6" spans="1:57" ht="12.9" customHeight="1" x14ac:dyDescent="0.25">
      <c r="A6" s="107" t="s">
        <v>39</v>
      </c>
      <c r="B6" s="102"/>
      <c r="C6" s="103"/>
      <c r="D6" s="103"/>
      <c r="E6" s="104"/>
      <c r="F6" s="113" t="s">
        <v>40</v>
      </c>
      <c r="G6" s="114">
        <v>0</v>
      </c>
      <c r="O6" s="115"/>
    </row>
    <row r="7" spans="1:57" ht="12.9" customHeight="1" x14ac:dyDescent="0.25">
      <c r="A7" s="116" t="s">
        <v>103</v>
      </c>
      <c r="B7" s="117"/>
      <c r="C7" s="118" t="s">
        <v>104</v>
      </c>
      <c r="D7" s="119"/>
      <c r="E7" s="119"/>
      <c r="F7" s="120" t="s">
        <v>41</v>
      </c>
      <c r="G7" s="114">
        <f>IF(G6=0,,ROUND((F30+F32)/G6,1))</f>
        <v>0</v>
      </c>
    </row>
    <row r="8" spans="1:57" x14ac:dyDescent="0.25">
      <c r="A8" s="121" t="s">
        <v>42</v>
      </c>
      <c r="B8" s="105"/>
      <c r="C8" s="314"/>
      <c r="D8" s="314"/>
      <c r="E8" s="315"/>
      <c r="F8" s="122" t="s">
        <v>43</v>
      </c>
      <c r="G8" s="123"/>
      <c r="H8" s="124"/>
      <c r="I8" s="125"/>
    </row>
    <row r="9" spans="1:57" x14ac:dyDescent="0.25">
      <c r="A9" s="121" t="s">
        <v>44</v>
      </c>
      <c r="B9" s="105"/>
      <c r="C9" s="314"/>
      <c r="D9" s="314"/>
      <c r="E9" s="315"/>
      <c r="F9" s="105"/>
      <c r="G9" s="126"/>
      <c r="H9" s="127"/>
    </row>
    <row r="10" spans="1:57" x14ac:dyDescent="0.25">
      <c r="A10" s="121" t="s">
        <v>45</v>
      </c>
      <c r="B10" s="105"/>
      <c r="C10" s="314"/>
      <c r="D10" s="314"/>
      <c r="E10" s="314"/>
      <c r="F10" s="128"/>
      <c r="G10" s="129"/>
      <c r="H10" s="130"/>
    </row>
    <row r="11" spans="1:57" ht="13.5" customHeight="1" x14ac:dyDescent="0.25">
      <c r="A11" s="121" t="s">
        <v>46</v>
      </c>
      <c r="B11" s="105"/>
      <c r="C11" s="314"/>
      <c r="D11" s="314"/>
      <c r="E11" s="314"/>
      <c r="F11" s="131" t="s">
        <v>47</v>
      </c>
      <c r="G11" s="132"/>
      <c r="H11" s="127"/>
      <c r="BA11" s="133"/>
      <c r="BB11" s="133"/>
      <c r="BC11" s="133"/>
      <c r="BD11" s="133"/>
      <c r="BE11" s="133"/>
    </row>
    <row r="12" spans="1:57" ht="12.75" customHeight="1" x14ac:dyDescent="0.25">
      <c r="A12" s="134" t="s">
        <v>48</v>
      </c>
      <c r="B12" s="102"/>
      <c r="C12" s="316"/>
      <c r="D12" s="316"/>
      <c r="E12" s="316"/>
      <c r="F12" s="135" t="s">
        <v>49</v>
      </c>
      <c r="G12" s="136"/>
      <c r="H12" s="127"/>
    </row>
    <row r="13" spans="1:57" ht="28.5" customHeight="1" thickBot="1" x14ac:dyDescent="0.3">
      <c r="A13" s="137" t="s">
        <v>50</v>
      </c>
      <c r="B13" s="138"/>
      <c r="C13" s="138"/>
      <c r="D13" s="138"/>
      <c r="E13" s="139"/>
      <c r="F13" s="139"/>
      <c r="G13" s="140"/>
      <c r="H13" s="127"/>
    </row>
    <row r="14" spans="1:57" ht="17.25" customHeight="1" thickBot="1" x14ac:dyDescent="0.3">
      <c r="A14" s="141" t="s">
        <v>51</v>
      </c>
      <c r="B14" s="142"/>
      <c r="C14" s="143"/>
      <c r="D14" s="144" t="s">
        <v>52</v>
      </c>
      <c r="E14" s="145"/>
      <c r="F14" s="145"/>
      <c r="G14" s="143"/>
    </row>
    <row r="15" spans="1:57" ht="15.9" customHeight="1" x14ac:dyDescent="0.25">
      <c r="A15" s="146"/>
      <c r="B15" s="147" t="s">
        <v>53</v>
      </c>
      <c r="C15" s="148">
        <v>0</v>
      </c>
      <c r="D15" s="149" t="str">
        <f>'01.1 016-Ch-1.1 Rek'!A17</f>
        <v>Ztížené výrobní podmínky</v>
      </c>
      <c r="E15" s="150"/>
      <c r="F15" s="151"/>
      <c r="G15" s="148">
        <f>'01.1 016-Ch-1.1 Rek'!I17</f>
        <v>0</v>
      </c>
    </row>
    <row r="16" spans="1:57" ht="15.9" customHeight="1" x14ac:dyDescent="0.25">
      <c r="A16" s="146" t="s">
        <v>54</v>
      </c>
      <c r="B16" s="147" t="s">
        <v>55</v>
      </c>
      <c r="C16" s="148">
        <f>'01.1 016-Ch-1.1 Rek'!F12</f>
        <v>0</v>
      </c>
      <c r="D16" s="101" t="str">
        <f>'01.1 016-Ch-1.1 Rek'!A18</f>
        <v>Oborová přirážka</v>
      </c>
      <c r="E16" s="152"/>
      <c r="F16" s="153"/>
      <c r="G16" s="148">
        <f>'01.1 016-Ch-1.1 Rek'!I18</f>
        <v>0</v>
      </c>
    </row>
    <row r="17" spans="1:7" ht="15.9" customHeight="1" x14ac:dyDescent="0.25">
      <c r="A17" s="146" t="s">
        <v>56</v>
      </c>
      <c r="B17" s="147" t="s">
        <v>57</v>
      </c>
      <c r="C17" s="148">
        <f>'01.1 016-Ch-1.1 Rek'!H12</f>
        <v>0</v>
      </c>
      <c r="D17" s="101" t="str">
        <f>'01.1 016-Ch-1.1 Rek'!A19</f>
        <v>Přesun stavebních kapacit</v>
      </c>
      <c r="E17" s="152"/>
      <c r="F17" s="153"/>
      <c r="G17" s="148">
        <f>'01.1 016-Ch-1.1 Rek'!I19</f>
        <v>0</v>
      </c>
    </row>
    <row r="18" spans="1:7" ht="15.9" customHeight="1" x14ac:dyDescent="0.25">
      <c r="A18" s="154" t="s">
        <v>58</v>
      </c>
      <c r="B18" s="155" t="s">
        <v>59</v>
      </c>
      <c r="C18" s="148">
        <f>'01.1 016-Ch-1.1 Rek'!G12</f>
        <v>0</v>
      </c>
      <c r="D18" s="101" t="str">
        <f>'01.1 016-Ch-1.1 Rek'!A20</f>
        <v>Mimostaveništní doprava</v>
      </c>
      <c r="E18" s="152"/>
      <c r="F18" s="153"/>
      <c r="G18" s="148">
        <f>'01.1 016-Ch-1.1 Rek'!I20</f>
        <v>0</v>
      </c>
    </row>
    <row r="19" spans="1:7" ht="15.9" customHeight="1" x14ac:dyDescent="0.25">
      <c r="A19" s="156" t="s">
        <v>60</v>
      </c>
      <c r="B19" s="147"/>
      <c r="C19" s="148">
        <v>0</v>
      </c>
      <c r="D19" s="101" t="str">
        <f>'01.1 016-Ch-1.1 Rek'!A21</f>
        <v>Zařízení staveniště</v>
      </c>
      <c r="E19" s="152"/>
      <c r="F19" s="153"/>
      <c r="G19" s="148">
        <f>'01.1 016-Ch-1.1 Rek'!I21</f>
        <v>0</v>
      </c>
    </row>
    <row r="20" spans="1:7" ht="15.9" customHeight="1" x14ac:dyDescent="0.25">
      <c r="A20" s="156"/>
      <c r="B20" s="147"/>
      <c r="C20" s="148"/>
      <c r="D20" s="101" t="str">
        <f>'01.1 016-Ch-1.1 Rek'!A22</f>
        <v>Provoz investora</v>
      </c>
      <c r="E20" s="152"/>
      <c r="F20" s="153"/>
      <c r="G20" s="148">
        <f>'01.1 016-Ch-1.1 Rek'!I22</f>
        <v>0</v>
      </c>
    </row>
    <row r="21" spans="1:7" ht="15.9" customHeight="1" x14ac:dyDescent="0.25">
      <c r="A21" s="156" t="s">
        <v>30</v>
      </c>
      <c r="B21" s="147"/>
      <c r="C21" s="148">
        <f>'01.1 016-Ch-1.1 Rek'!I12</f>
        <v>0</v>
      </c>
      <c r="D21" s="101" t="str">
        <f>'01.1 016-Ch-1.1 Rek'!A23</f>
        <v>Kompletační činnost (IČD)</v>
      </c>
      <c r="E21" s="152"/>
      <c r="F21" s="153"/>
      <c r="G21" s="148">
        <f>'01.1 016-Ch-1.1 Rek'!I23</f>
        <v>0</v>
      </c>
    </row>
    <row r="22" spans="1:7" ht="15.9" customHeight="1" x14ac:dyDescent="0.25">
      <c r="A22" s="157" t="s">
        <v>61</v>
      </c>
      <c r="B22" s="127"/>
      <c r="C22" s="148">
        <f>C19+C21</f>
        <v>0</v>
      </c>
      <c r="D22" s="101" t="s">
        <v>62</v>
      </c>
      <c r="E22" s="152"/>
      <c r="F22" s="153"/>
      <c r="G22" s="148">
        <f>G23-SUM(G15:G21)</f>
        <v>0</v>
      </c>
    </row>
    <row r="23" spans="1:7" ht="15.9" customHeight="1" thickBot="1" x14ac:dyDescent="0.3">
      <c r="A23" s="312" t="s">
        <v>63</v>
      </c>
      <c r="B23" s="313"/>
      <c r="C23" s="158">
        <f>C22+G23</f>
        <v>0</v>
      </c>
      <c r="D23" s="159" t="s">
        <v>64</v>
      </c>
      <c r="E23" s="160"/>
      <c r="F23" s="161"/>
      <c r="G23" s="148">
        <f>'01.1 016-Ch-1.1 Rek'!H25</f>
        <v>0</v>
      </c>
    </row>
    <row r="24" spans="1:7" x14ac:dyDescent="0.25">
      <c r="A24" s="162" t="s">
        <v>65</v>
      </c>
      <c r="B24" s="163"/>
      <c r="C24" s="164"/>
      <c r="D24" s="163" t="s">
        <v>66</v>
      </c>
      <c r="E24" s="163"/>
      <c r="F24" s="165" t="s">
        <v>67</v>
      </c>
      <c r="G24" s="166"/>
    </row>
    <row r="25" spans="1:7" x14ac:dyDescent="0.25">
      <c r="A25" s="157" t="s">
        <v>68</v>
      </c>
      <c r="B25" s="127"/>
      <c r="C25" s="167"/>
      <c r="D25" s="127" t="s">
        <v>68</v>
      </c>
      <c r="F25" s="168" t="s">
        <v>68</v>
      </c>
      <c r="G25" s="169"/>
    </row>
    <row r="26" spans="1:7" ht="37.5" customHeight="1" x14ac:dyDescent="0.25">
      <c r="A26" s="157" t="s">
        <v>69</v>
      </c>
      <c r="B26" s="170"/>
      <c r="C26" s="167"/>
      <c r="D26" s="127" t="s">
        <v>69</v>
      </c>
      <c r="F26" s="168" t="s">
        <v>69</v>
      </c>
      <c r="G26" s="169"/>
    </row>
    <row r="27" spans="1:7" x14ac:dyDescent="0.25">
      <c r="A27" s="157"/>
      <c r="B27" s="171"/>
      <c r="C27" s="167"/>
      <c r="D27" s="127"/>
      <c r="F27" s="168"/>
      <c r="G27" s="169"/>
    </row>
    <row r="28" spans="1:7" x14ac:dyDescent="0.25">
      <c r="A28" s="157" t="s">
        <v>70</v>
      </c>
      <c r="B28" s="127"/>
      <c r="C28" s="167"/>
      <c r="D28" s="168" t="s">
        <v>71</v>
      </c>
      <c r="E28" s="167"/>
      <c r="F28" s="172" t="s">
        <v>71</v>
      </c>
      <c r="G28" s="169"/>
    </row>
    <row r="29" spans="1:7" ht="69" customHeight="1" x14ac:dyDescent="0.25">
      <c r="A29" s="157"/>
      <c r="B29" s="127"/>
      <c r="C29" s="173"/>
      <c r="D29" s="174"/>
      <c r="E29" s="173"/>
      <c r="F29" s="127"/>
      <c r="G29" s="169"/>
    </row>
    <row r="30" spans="1:7" x14ac:dyDescent="0.25">
      <c r="A30" s="175" t="s">
        <v>12</v>
      </c>
      <c r="B30" s="176"/>
      <c r="C30" s="177">
        <v>21</v>
      </c>
      <c r="D30" s="176" t="s">
        <v>72</v>
      </c>
      <c r="E30" s="178"/>
      <c r="F30" s="307">
        <f>C23-F32</f>
        <v>0</v>
      </c>
      <c r="G30" s="308"/>
    </row>
    <row r="31" spans="1:7" x14ac:dyDescent="0.25">
      <c r="A31" s="175" t="s">
        <v>73</v>
      </c>
      <c r="B31" s="176"/>
      <c r="C31" s="177">
        <f>C30</f>
        <v>21</v>
      </c>
      <c r="D31" s="176" t="s">
        <v>74</v>
      </c>
      <c r="E31" s="178"/>
      <c r="F31" s="307">
        <f>ROUND(PRODUCT(F30,C31/100),0)</f>
        <v>0</v>
      </c>
      <c r="G31" s="308"/>
    </row>
    <row r="32" spans="1:7" x14ac:dyDescent="0.25">
      <c r="A32" s="175" t="s">
        <v>12</v>
      </c>
      <c r="B32" s="176"/>
      <c r="C32" s="177">
        <v>0</v>
      </c>
      <c r="D32" s="176" t="s">
        <v>74</v>
      </c>
      <c r="E32" s="178"/>
      <c r="F32" s="307">
        <v>0</v>
      </c>
      <c r="G32" s="308"/>
    </row>
    <row r="33" spans="1:8" x14ac:dyDescent="0.25">
      <c r="A33" s="175" t="s">
        <v>73</v>
      </c>
      <c r="B33" s="179"/>
      <c r="C33" s="180">
        <f>C32</f>
        <v>0</v>
      </c>
      <c r="D33" s="176" t="s">
        <v>74</v>
      </c>
      <c r="E33" s="153"/>
      <c r="F33" s="307">
        <f>ROUND(PRODUCT(F32,C33/100),0)</f>
        <v>0</v>
      </c>
      <c r="G33" s="308"/>
    </row>
    <row r="34" spans="1:8" s="184" customFormat="1" ht="19.5" customHeight="1" thickBot="1" x14ac:dyDescent="0.35">
      <c r="A34" s="181" t="s">
        <v>75</v>
      </c>
      <c r="B34" s="182"/>
      <c r="C34" s="182"/>
      <c r="D34" s="182"/>
      <c r="E34" s="183"/>
      <c r="F34" s="309">
        <f>ROUND(SUM(F30:F33),0)</f>
        <v>0</v>
      </c>
      <c r="G34" s="310"/>
    </row>
    <row r="36" spans="1:8" x14ac:dyDescent="0.2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 x14ac:dyDescent="0.25">
      <c r="A37" s="2"/>
      <c r="B37" s="311"/>
      <c r="C37" s="311"/>
      <c r="D37" s="311"/>
      <c r="E37" s="311"/>
      <c r="F37" s="311"/>
      <c r="G37" s="311"/>
      <c r="H37" s="1" t="s">
        <v>2</v>
      </c>
    </row>
    <row r="38" spans="1:8" ht="12.75" customHeight="1" x14ac:dyDescent="0.25">
      <c r="A38" s="185"/>
      <c r="B38" s="311"/>
      <c r="C38" s="311"/>
      <c r="D38" s="311"/>
      <c r="E38" s="311"/>
      <c r="F38" s="311"/>
      <c r="G38" s="311"/>
      <c r="H38" s="1" t="s">
        <v>2</v>
      </c>
    </row>
    <row r="39" spans="1:8" x14ac:dyDescent="0.25">
      <c r="A39" s="185"/>
      <c r="B39" s="311"/>
      <c r="C39" s="311"/>
      <c r="D39" s="311"/>
      <c r="E39" s="311"/>
      <c r="F39" s="311"/>
      <c r="G39" s="311"/>
      <c r="H39" s="1" t="s">
        <v>2</v>
      </c>
    </row>
    <row r="40" spans="1:8" x14ac:dyDescent="0.25">
      <c r="A40" s="185"/>
      <c r="B40" s="311"/>
      <c r="C40" s="311"/>
      <c r="D40" s="311"/>
      <c r="E40" s="311"/>
      <c r="F40" s="311"/>
      <c r="G40" s="311"/>
      <c r="H40" s="1" t="s">
        <v>2</v>
      </c>
    </row>
    <row r="41" spans="1:8" x14ac:dyDescent="0.25">
      <c r="A41" s="185"/>
      <c r="B41" s="311"/>
      <c r="C41" s="311"/>
      <c r="D41" s="311"/>
      <c r="E41" s="311"/>
      <c r="F41" s="311"/>
      <c r="G41" s="311"/>
      <c r="H41" s="1" t="s">
        <v>2</v>
      </c>
    </row>
    <row r="42" spans="1:8" x14ac:dyDescent="0.25">
      <c r="A42" s="185"/>
      <c r="B42" s="311"/>
      <c r="C42" s="311"/>
      <c r="D42" s="311"/>
      <c r="E42" s="311"/>
      <c r="F42" s="311"/>
      <c r="G42" s="311"/>
      <c r="H42" s="1" t="s">
        <v>2</v>
      </c>
    </row>
    <row r="43" spans="1:8" x14ac:dyDescent="0.25">
      <c r="A43" s="185"/>
      <c r="B43" s="311"/>
      <c r="C43" s="311"/>
      <c r="D43" s="311"/>
      <c r="E43" s="311"/>
      <c r="F43" s="311"/>
      <c r="G43" s="311"/>
      <c r="H43" s="1" t="s">
        <v>2</v>
      </c>
    </row>
    <row r="44" spans="1:8" ht="12.75" customHeight="1" x14ac:dyDescent="0.25">
      <c r="A44" s="185"/>
      <c r="B44" s="311"/>
      <c r="C44" s="311"/>
      <c r="D44" s="311"/>
      <c r="E44" s="311"/>
      <c r="F44" s="311"/>
      <c r="G44" s="311"/>
      <c r="H44" s="1" t="s">
        <v>2</v>
      </c>
    </row>
    <row r="45" spans="1:8" ht="12.75" customHeight="1" x14ac:dyDescent="0.25">
      <c r="A45" s="185"/>
      <c r="B45" s="311"/>
      <c r="C45" s="311"/>
      <c r="D45" s="311"/>
      <c r="E45" s="311"/>
      <c r="F45" s="311"/>
      <c r="G45" s="311"/>
      <c r="H45" s="1" t="s">
        <v>2</v>
      </c>
    </row>
    <row r="46" spans="1:8" x14ac:dyDescent="0.25">
      <c r="B46" s="306"/>
      <c r="C46" s="306"/>
      <c r="D46" s="306"/>
      <c r="E46" s="306"/>
      <c r="F46" s="306"/>
      <c r="G46" s="306"/>
    </row>
    <row r="47" spans="1:8" x14ac:dyDescent="0.25">
      <c r="B47" s="306"/>
      <c r="C47" s="306"/>
      <c r="D47" s="306"/>
      <c r="E47" s="306"/>
      <c r="F47" s="306"/>
      <c r="G47" s="306"/>
    </row>
    <row r="48" spans="1:8" x14ac:dyDescent="0.25">
      <c r="B48" s="306"/>
      <c r="C48" s="306"/>
      <c r="D48" s="306"/>
      <c r="E48" s="306"/>
      <c r="F48" s="306"/>
      <c r="G48" s="306"/>
    </row>
    <row r="49" spans="2:7" x14ac:dyDescent="0.25">
      <c r="B49" s="306"/>
      <c r="C49" s="306"/>
      <c r="D49" s="306"/>
      <c r="E49" s="306"/>
      <c r="F49" s="306"/>
      <c r="G49" s="306"/>
    </row>
    <row r="50" spans="2:7" x14ac:dyDescent="0.25">
      <c r="B50" s="306"/>
      <c r="C50" s="306"/>
      <c r="D50" s="306"/>
      <c r="E50" s="306"/>
      <c r="F50" s="306"/>
      <c r="G50" s="306"/>
    </row>
    <row r="51" spans="2:7" x14ac:dyDescent="0.25">
      <c r="B51" s="306"/>
      <c r="C51" s="306"/>
      <c r="D51" s="306"/>
      <c r="E51" s="306"/>
      <c r="F51" s="306"/>
      <c r="G51" s="306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2"/>
  <dimension ref="A1:BE76"/>
  <sheetViews>
    <sheetView workbookViewId="0">
      <selection activeCell="G24" sqref="G24"/>
    </sheetView>
  </sheetViews>
  <sheetFormatPr defaultColWidth="9.109375" defaultRowHeight="13.2" x14ac:dyDescent="0.25"/>
  <cols>
    <col min="1" max="1" width="5.88671875" style="1" customWidth="1"/>
    <col min="2" max="2" width="6.109375" style="1" customWidth="1"/>
    <col min="3" max="3" width="11.44140625" style="1" customWidth="1"/>
    <col min="4" max="4" width="15.88671875" style="1" customWidth="1"/>
    <col min="5" max="5" width="11.33203125" style="1" customWidth="1"/>
    <col min="6" max="6" width="10.88671875" style="1" customWidth="1"/>
    <col min="7" max="7" width="11" style="1" customWidth="1"/>
    <col min="8" max="8" width="11.109375" style="1" customWidth="1"/>
    <col min="9" max="9" width="10.6640625" style="1" customWidth="1"/>
    <col min="10" max="16384" width="9.109375" style="1"/>
  </cols>
  <sheetData>
    <row r="1" spans="1:57" ht="13.8" thickTop="1" x14ac:dyDescent="0.25">
      <c r="A1" s="317" t="s">
        <v>3</v>
      </c>
      <c r="B1" s="318"/>
      <c r="C1" s="186" t="s">
        <v>105</v>
      </c>
      <c r="D1" s="187"/>
      <c r="E1" s="188"/>
      <c r="F1" s="187"/>
      <c r="G1" s="189" t="s">
        <v>77</v>
      </c>
      <c r="H1" s="190" t="s">
        <v>145</v>
      </c>
      <c r="I1" s="191"/>
    </row>
    <row r="2" spans="1:57" ht="13.8" thickBot="1" x14ac:dyDescent="0.3">
      <c r="A2" s="319" t="s">
        <v>78</v>
      </c>
      <c r="B2" s="320"/>
      <c r="C2" s="192" t="s">
        <v>144</v>
      </c>
      <c r="D2" s="193"/>
      <c r="E2" s="194"/>
      <c r="F2" s="193"/>
      <c r="G2" s="321" t="s">
        <v>143</v>
      </c>
      <c r="H2" s="322"/>
      <c r="I2" s="323"/>
    </row>
    <row r="3" spans="1:57" ht="13.8" thickTop="1" x14ac:dyDescent="0.25">
      <c r="F3" s="127"/>
    </row>
    <row r="4" spans="1:57" ht="19.5" customHeight="1" x14ac:dyDescent="0.3">
      <c r="A4" s="195" t="s">
        <v>79</v>
      </c>
      <c r="B4" s="196"/>
      <c r="C4" s="196"/>
      <c r="D4" s="196"/>
      <c r="E4" s="197"/>
      <c r="F4" s="196"/>
      <c r="G4" s="196"/>
      <c r="H4" s="196"/>
      <c r="I4" s="196"/>
    </row>
    <row r="5" spans="1:57" ht="13.8" thickBot="1" x14ac:dyDescent="0.3"/>
    <row r="6" spans="1:57" s="127" customFormat="1" ht="13.8" thickBot="1" x14ac:dyDescent="0.3">
      <c r="A6" s="198"/>
      <c r="B6" s="199" t="s">
        <v>80</v>
      </c>
      <c r="C6" s="199"/>
      <c r="D6" s="200"/>
      <c r="E6" s="201" t="s">
        <v>26</v>
      </c>
      <c r="F6" s="202" t="s">
        <v>27</v>
      </c>
      <c r="G6" s="202" t="s">
        <v>28</v>
      </c>
      <c r="H6" s="202" t="s">
        <v>29</v>
      </c>
      <c r="I6" s="203" t="s">
        <v>30</v>
      </c>
    </row>
    <row r="7" spans="1:57" s="127" customFormat="1" x14ac:dyDescent="0.25">
      <c r="A7" s="294" t="str">
        <f>'01.1 016-Ch-1.1 Pol'!B7</f>
        <v>12</v>
      </c>
      <c r="B7" s="62" t="str">
        <f>'01.1 016-Ch-1.1 Pol'!C7</f>
        <v>Odkopávky a prokopávky</v>
      </c>
      <c r="D7" s="204"/>
      <c r="E7" s="295">
        <v>0</v>
      </c>
      <c r="F7" s="296">
        <f>'01.1 016-Ch-1.1 Pol'!BB14</f>
        <v>0</v>
      </c>
      <c r="G7" s="296">
        <f>'01.1 016-Ch-1.1 Pol'!BC14</f>
        <v>0</v>
      </c>
      <c r="H7" s="296">
        <f>'01.1 016-Ch-1.1 Pol'!BD14</f>
        <v>0</v>
      </c>
      <c r="I7" s="297">
        <f>'01.1 016-Ch-1.1 Pol'!BE14</f>
        <v>0</v>
      </c>
    </row>
    <row r="8" spans="1:57" s="127" customFormat="1" x14ac:dyDescent="0.25">
      <c r="A8" s="294" t="str">
        <f>'01.1 016-Ch-1.1 Pol'!B15</f>
        <v>16</v>
      </c>
      <c r="B8" s="62" t="str">
        <f>'01.1 016-Ch-1.1 Pol'!C15</f>
        <v>Přemístění výkopku</v>
      </c>
      <c r="D8" s="204"/>
      <c r="E8" s="295">
        <v>0</v>
      </c>
      <c r="F8" s="296">
        <f>'01.1 016-Ch-1.1 Pol'!BB25</f>
        <v>0</v>
      </c>
      <c r="G8" s="296">
        <f>'01.1 016-Ch-1.1 Pol'!BC25</f>
        <v>0</v>
      </c>
      <c r="H8" s="296">
        <f>'01.1 016-Ch-1.1 Pol'!BD25</f>
        <v>0</v>
      </c>
      <c r="I8" s="297">
        <f>'01.1 016-Ch-1.1 Pol'!BE25</f>
        <v>0</v>
      </c>
    </row>
    <row r="9" spans="1:57" s="127" customFormat="1" x14ac:dyDescent="0.25">
      <c r="A9" s="294" t="str">
        <f>'01.1 016-Ch-1.1 Pol'!B26</f>
        <v>17</v>
      </c>
      <c r="B9" s="62" t="str">
        <f>'01.1 016-Ch-1.1 Pol'!C26</f>
        <v>Konstrukce ze zemin</v>
      </c>
      <c r="D9" s="204"/>
      <c r="E9" s="295">
        <v>0</v>
      </c>
      <c r="F9" s="296">
        <f>'01.1 016-Ch-1.1 Pol'!BB29</f>
        <v>0</v>
      </c>
      <c r="G9" s="296">
        <f>'01.1 016-Ch-1.1 Pol'!BC29</f>
        <v>0</v>
      </c>
      <c r="H9" s="296">
        <f>'01.1 016-Ch-1.1 Pol'!BD29</f>
        <v>0</v>
      </c>
      <c r="I9" s="297">
        <f>'01.1 016-Ch-1.1 Pol'!BE29</f>
        <v>0</v>
      </c>
    </row>
    <row r="10" spans="1:57" s="127" customFormat="1" x14ac:dyDescent="0.25">
      <c r="A10" s="294" t="str">
        <f>'01.1 016-Ch-1.1 Pol'!B30</f>
        <v>18</v>
      </c>
      <c r="B10" s="62" t="str">
        <f>'01.1 016-Ch-1.1 Pol'!C30</f>
        <v>Povrchové úpravy terénu</v>
      </c>
      <c r="D10" s="204"/>
      <c r="E10" s="295">
        <v>0</v>
      </c>
      <c r="F10" s="296">
        <f>'01.1 016-Ch-1.1 Pol'!BB37</f>
        <v>0</v>
      </c>
      <c r="G10" s="296">
        <f>'01.1 016-Ch-1.1 Pol'!BC37</f>
        <v>0</v>
      </c>
      <c r="H10" s="296">
        <f>'01.1 016-Ch-1.1 Pol'!BD37</f>
        <v>0</v>
      </c>
      <c r="I10" s="297">
        <f>'01.1 016-Ch-1.1 Pol'!BE37</f>
        <v>0</v>
      </c>
    </row>
    <row r="11" spans="1:57" s="127" customFormat="1" ht="13.8" thickBot="1" x14ac:dyDescent="0.3">
      <c r="A11" s="294" t="str">
        <f>'01.1 016-Ch-1.1 Pol'!B38</f>
        <v>99</v>
      </c>
      <c r="B11" s="62" t="str">
        <f>'01.1 016-Ch-1.1 Pol'!C38</f>
        <v>Staveništní přesun hmot</v>
      </c>
      <c r="D11" s="204"/>
      <c r="E11" s="295">
        <v>0</v>
      </c>
      <c r="F11" s="296">
        <f>'01.1 016-Ch-1.1 Pol'!BB40</f>
        <v>0</v>
      </c>
      <c r="G11" s="296">
        <f>'01.1 016-Ch-1.1 Pol'!BC40</f>
        <v>0</v>
      </c>
      <c r="H11" s="296">
        <f>'01.1 016-Ch-1.1 Pol'!BD40</f>
        <v>0</v>
      </c>
      <c r="I11" s="297">
        <f>'01.1 016-Ch-1.1 Pol'!BE40</f>
        <v>0</v>
      </c>
    </row>
    <row r="12" spans="1:57" s="14" customFormat="1" ht="13.8" thickBot="1" x14ac:dyDescent="0.3">
      <c r="A12" s="205"/>
      <c r="B12" s="206" t="s">
        <v>81</v>
      </c>
      <c r="C12" s="206"/>
      <c r="D12" s="207"/>
      <c r="E12" s="208">
        <f>SUM(E7:E11)</f>
        <v>0</v>
      </c>
      <c r="F12" s="209">
        <f>SUM(F7:F11)</f>
        <v>0</v>
      </c>
      <c r="G12" s="209">
        <f>SUM(G7:G11)</f>
        <v>0</v>
      </c>
      <c r="H12" s="209">
        <f>SUM(H7:H11)</f>
        <v>0</v>
      </c>
      <c r="I12" s="210">
        <f>SUM(I7:I11)</f>
        <v>0</v>
      </c>
    </row>
    <row r="13" spans="1:57" x14ac:dyDescent="0.25">
      <c r="A13" s="127"/>
      <c r="B13" s="127"/>
      <c r="C13" s="127"/>
      <c r="D13" s="127"/>
      <c r="E13" s="127"/>
      <c r="F13" s="127"/>
      <c r="G13" s="127"/>
      <c r="H13" s="127"/>
      <c r="I13" s="127"/>
    </row>
    <row r="14" spans="1:57" ht="19.5" customHeight="1" x14ac:dyDescent="0.3">
      <c r="A14" s="196" t="s">
        <v>82</v>
      </c>
      <c r="B14" s="196"/>
      <c r="C14" s="196"/>
      <c r="D14" s="196"/>
      <c r="E14" s="196"/>
      <c r="F14" s="196"/>
      <c r="G14" s="211"/>
      <c r="H14" s="196"/>
      <c r="I14" s="196"/>
      <c r="BA14" s="133"/>
      <c r="BB14" s="133"/>
      <c r="BC14" s="133"/>
      <c r="BD14" s="133"/>
      <c r="BE14" s="133"/>
    </row>
    <row r="15" spans="1:57" ht="13.8" thickBot="1" x14ac:dyDescent="0.3"/>
    <row r="16" spans="1:57" x14ac:dyDescent="0.25">
      <c r="A16" s="162" t="s">
        <v>83</v>
      </c>
      <c r="B16" s="163"/>
      <c r="C16" s="163"/>
      <c r="D16" s="212"/>
      <c r="E16" s="213" t="s">
        <v>84</v>
      </c>
      <c r="F16" s="214" t="s">
        <v>13</v>
      </c>
      <c r="G16" s="215" t="s">
        <v>85</v>
      </c>
      <c r="H16" s="216"/>
      <c r="I16" s="217" t="s">
        <v>84</v>
      </c>
    </row>
    <row r="17" spans="1:53" x14ac:dyDescent="0.25">
      <c r="A17" s="156" t="s">
        <v>133</v>
      </c>
      <c r="B17" s="147"/>
      <c r="C17" s="147"/>
      <c r="D17" s="218"/>
      <c r="E17" s="219">
        <v>0</v>
      </c>
      <c r="F17" s="220">
        <v>0</v>
      </c>
      <c r="G17" s="221">
        <v>0</v>
      </c>
      <c r="H17" s="222"/>
      <c r="I17" s="223">
        <f t="shared" ref="I17:I24" si="0">E17+F17*G17/100</f>
        <v>0</v>
      </c>
      <c r="BA17" s="1">
        <v>0</v>
      </c>
    </row>
    <row r="18" spans="1:53" x14ac:dyDescent="0.25">
      <c r="A18" s="156" t="s">
        <v>134</v>
      </c>
      <c r="B18" s="147"/>
      <c r="C18" s="147"/>
      <c r="D18" s="218"/>
      <c r="E18" s="219">
        <v>0</v>
      </c>
      <c r="F18" s="220">
        <v>0</v>
      </c>
      <c r="G18" s="221">
        <v>0</v>
      </c>
      <c r="H18" s="222"/>
      <c r="I18" s="223">
        <f t="shared" si="0"/>
        <v>0</v>
      </c>
      <c r="BA18" s="1">
        <v>0</v>
      </c>
    </row>
    <row r="19" spans="1:53" x14ac:dyDescent="0.25">
      <c r="A19" s="156" t="s">
        <v>135</v>
      </c>
      <c r="B19" s="147"/>
      <c r="C19" s="147"/>
      <c r="D19" s="218"/>
      <c r="E19" s="219">
        <v>0</v>
      </c>
      <c r="F19" s="220">
        <v>0</v>
      </c>
      <c r="G19" s="221">
        <v>0</v>
      </c>
      <c r="H19" s="222"/>
      <c r="I19" s="223">
        <f t="shared" si="0"/>
        <v>0</v>
      </c>
      <c r="BA19" s="1">
        <v>0</v>
      </c>
    </row>
    <row r="20" spans="1:53" x14ac:dyDescent="0.25">
      <c r="A20" s="156" t="s">
        <v>136</v>
      </c>
      <c r="B20" s="147"/>
      <c r="C20" s="147"/>
      <c r="D20" s="218"/>
      <c r="E20" s="219">
        <v>0</v>
      </c>
      <c r="F20" s="220">
        <v>0</v>
      </c>
      <c r="G20" s="221">
        <v>0</v>
      </c>
      <c r="H20" s="222"/>
      <c r="I20" s="223">
        <f t="shared" si="0"/>
        <v>0</v>
      </c>
      <c r="BA20" s="1">
        <v>0</v>
      </c>
    </row>
    <row r="21" spans="1:53" x14ac:dyDescent="0.25">
      <c r="A21" s="156" t="s">
        <v>137</v>
      </c>
      <c r="B21" s="147"/>
      <c r="C21" s="147"/>
      <c r="D21" s="218"/>
      <c r="E21" s="219">
        <v>0</v>
      </c>
      <c r="F21" s="220">
        <v>0</v>
      </c>
      <c r="G21" s="221">
        <v>0</v>
      </c>
      <c r="H21" s="222"/>
      <c r="I21" s="223">
        <f t="shared" si="0"/>
        <v>0</v>
      </c>
      <c r="BA21" s="1">
        <v>1</v>
      </c>
    </row>
    <row r="22" spans="1:53" x14ac:dyDescent="0.25">
      <c r="A22" s="156" t="s">
        <v>138</v>
      </c>
      <c r="B22" s="147"/>
      <c r="C22" s="147"/>
      <c r="D22" s="218"/>
      <c r="E22" s="219">
        <v>0</v>
      </c>
      <c r="F22" s="220">
        <v>0</v>
      </c>
      <c r="G22" s="221">
        <v>0</v>
      </c>
      <c r="H22" s="222"/>
      <c r="I22" s="223">
        <f t="shared" si="0"/>
        <v>0</v>
      </c>
      <c r="BA22" s="1">
        <v>1</v>
      </c>
    </row>
    <row r="23" spans="1:53" x14ac:dyDescent="0.25">
      <c r="A23" s="156" t="s">
        <v>139</v>
      </c>
      <c r="B23" s="147"/>
      <c r="C23" s="147"/>
      <c r="D23" s="218"/>
      <c r="E23" s="219">
        <v>0</v>
      </c>
      <c r="F23" s="220">
        <v>0</v>
      </c>
      <c r="G23" s="221">
        <v>0</v>
      </c>
      <c r="H23" s="222"/>
      <c r="I23" s="223">
        <f t="shared" si="0"/>
        <v>0</v>
      </c>
      <c r="BA23" s="1">
        <v>2</v>
      </c>
    </row>
    <row r="24" spans="1:53" x14ac:dyDescent="0.25">
      <c r="A24" s="156" t="s">
        <v>140</v>
      </c>
      <c r="B24" s="147"/>
      <c r="C24" s="147"/>
      <c r="D24" s="218"/>
      <c r="E24" s="219">
        <v>0</v>
      </c>
      <c r="F24" s="220">
        <v>0</v>
      </c>
      <c r="G24" s="221">
        <v>0</v>
      </c>
      <c r="H24" s="222"/>
      <c r="I24" s="223">
        <f t="shared" si="0"/>
        <v>0</v>
      </c>
      <c r="BA24" s="1">
        <v>2</v>
      </c>
    </row>
    <row r="25" spans="1:53" ht="13.8" thickBot="1" x14ac:dyDescent="0.3">
      <c r="A25" s="224"/>
      <c r="B25" s="225" t="s">
        <v>86</v>
      </c>
      <c r="C25" s="226"/>
      <c r="D25" s="227"/>
      <c r="E25" s="228"/>
      <c r="F25" s="229"/>
      <c r="G25" s="229"/>
      <c r="H25" s="324">
        <f>SUM(I17:I24)</f>
        <v>0</v>
      </c>
      <c r="I25" s="325"/>
    </row>
    <row r="27" spans="1:53" x14ac:dyDescent="0.25">
      <c r="B27" s="14"/>
      <c r="F27" s="230"/>
      <c r="G27" s="231"/>
      <c r="H27" s="231"/>
      <c r="I27" s="46"/>
    </row>
    <row r="28" spans="1:53" x14ac:dyDescent="0.25">
      <c r="F28" s="230"/>
      <c r="G28" s="231"/>
      <c r="H28" s="231"/>
      <c r="I28" s="46"/>
    </row>
    <row r="29" spans="1:53" x14ac:dyDescent="0.25">
      <c r="F29" s="230"/>
      <c r="G29" s="231"/>
      <c r="H29" s="231"/>
      <c r="I29" s="46"/>
    </row>
    <row r="30" spans="1:53" x14ac:dyDescent="0.25">
      <c r="F30" s="230"/>
      <c r="G30" s="231"/>
      <c r="H30" s="231"/>
      <c r="I30" s="46"/>
    </row>
    <row r="31" spans="1:53" x14ac:dyDescent="0.25">
      <c r="F31" s="230"/>
      <c r="G31" s="231"/>
      <c r="H31" s="231"/>
      <c r="I31" s="46"/>
    </row>
    <row r="32" spans="1:53" x14ac:dyDescent="0.25">
      <c r="F32" s="230"/>
      <c r="G32" s="231"/>
      <c r="H32" s="231"/>
      <c r="I32" s="46"/>
    </row>
    <row r="33" spans="6:9" x14ac:dyDescent="0.25">
      <c r="F33" s="230"/>
      <c r="G33" s="231"/>
      <c r="H33" s="231"/>
      <c r="I33" s="46"/>
    </row>
    <row r="34" spans="6:9" x14ac:dyDescent="0.25">
      <c r="F34" s="230"/>
      <c r="G34" s="231"/>
      <c r="H34" s="231"/>
      <c r="I34" s="46"/>
    </row>
    <row r="35" spans="6:9" x14ac:dyDescent="0.25">
      <c r="F35" s="230"/>
      <c r="G35" s="231"/>
      <c r="H35" s="231"/>
      <c r="I35" s="46"/>
    </row>
    <row r="36" spans="6:9" x14ac:dyDescent="0.25">
      <c r="F36" s="230"/>
      <c r="G36" s="231"/>
      <c r="H36" s="231"/>
      <c r="I36" s="46"/>
    </row>
    <row r="37" spans="6:9" x14ac:dyDescent="0.25">
      <c r="F37" s="230"/>
      <c r="G37" s="231"/>
      <c r="H37" s="231"/>
      <c r="I37" s="46"/>
    </row>
    <row r="38" spans="6:9" x14ac:dyDescent="0.25">
      <c r="F38" s="230"/>
      <c r="G38" s="231"/>
      <c r="H38" s="231"/>
      <c r="I38" s="46"/>
    </row>
    <row r="39" spans="6:9" x14ac:dyDescent="0.25">
      <c r="F39" s="230"/>
      <c r="G39" s="231"/>
      <c r="H39" s="231"/>
      <c r="I39" s="46"/>
    </row>
    <row r="40" spans="6:9" x14ac:dyDescent="0.25">
      <c r="F40" s="230"/>
      <c r="G40" s="231"/>
      <c r="H40" s="231"/>
      <c r="I40" s="46"/>
    </row>
    <row r="41" spans="6:9" x14ac:dyDescent="0.25">
      <c r="F41" s="230"/>
      <c r="G41" s="231"/>
      <c r="H41" s="231"/>
      <c r="I41" s="46"/>
    </row>
    <row r="42" spans="6:9" x14ac:dyDescent="0.25">
      <c r="F42" s="230"/>
      <c r="G42" s="231"/>
      <c r="H42" s="231"/>
      <c r="I42" s="46"/>
    </row>
    <row r="43" spans="6:9" x14ac:dyDescent="0.25">
      <c r="F43" s="230"/>
      <c r="G43" s="231"/>
      <c r="H43" s="231"/>
      <c r="I43" s="46"/>
    </row>
    <row r="44" spans="6:9" x14ac:dyDescent="0.25">
      <c r="F44" s="230"/>
      <c r="G44" s="231"/>
      <c r="H44" s="231"/>
      <c r="I44" s="46"/>
    </row>
    <row r="45" spans="6:9" x14ac:dyDescent="0.25">
      <c r="F45" s="230"/>
      <c r="G45" s="231"/>
      <c r="H45" s="231"/>
      <c r="I45" s="46"/>
    </row>
    <row r="46" spans="6:9" x14ac:dyDescent="0.25">
      <c r="F46" s="230"/>
      <c r="G46" s="231"/>
      <c r="H46" s="231"/>
      <c r="I46" s="46"/>
    </row>
    <row r="47" spans="6:9" x14ac:dyDescent="0.25">
      <c r="F47" s="230"/>
      <c r="G47" s="231"/>
      <c r="H47" s="231"/>
      <c r="I47" s="46"/>
    </row>
    <row r="48" spans="6:9" x14ac:dyDescent="0.25">
      <c r="F48" s="230"/>
      <c r="G48" s="231"/>
      <c r="H48" s="231"/>
      <c r="I48" s="46"/>
    </row>
    <row r="49" spans="6:9" x14ac:dyDescent="0.25">
      <c r="F49" s="230"/>
      <c r="G49" s="231"/>
      <c r="H49" s="231"/>
      <c r="I49" s="46"/>
    </row>
    <row r="50" spans="6:9" x14ac:dyDescent="0.25">
      <c r="F50" s="230"/>
      <c r="G50" s="231"/>
      <c r="H50" s="231"/>
      <c r="I50" s="46"/>
    </row>
    <row r="51" spans="6:9" x14ac:dyDescent="0.25">
      <c r="F51" s="230"/>
      <c r="G51" s="231"/>
      <c r="H51" s="231"/>
      <c r="I51" s="46"/>
    </row>
    <row r="52" spans="6:9" x14ac:dyDescent="0.25">
      <c r="F52" s="230"/>
      <c r="G52" s="231"/>
      <c r="H52" s="231"/>
      <c r="I52" s="46"/>
    </row>
    <row r="53" spans="6:9" x14ac:dyDescent="0.25">
      <c r="F53" s="230"/>
      <c r="G53" s="231"/>
      <c r="H53" s="231"/>
      <c r="I53" s="46"/>
    </row>
    <row r="54" spans="6:9" x14ac:dyDescent="0.25">
      <c r="F54" s="230"/>
      <c r="G54" s="231"/>
      <c r="H54" s="231"/>
      <c r="I54" s="46"/>
    </row>
    <row r="55" spans="6:9" x14ac:dyDescent="0.25">
      <c r="F55" s="230"/>
      <c r="G55" s="231"/>
      <c r="H55" s="231"/>
      <c r="I55" s="46"/>
    </row>
    <row r="56" spans="6:9" x14ac:dyDescent="0.25">
      <c r="F56" s="230"/>
      <c r="G56" s="231"/>
      <c r="H56" s="231"/>
      <c r="I56" s="46"/>
    </row>
    <row r="57" spans="6:9" x14ac:dyDescent="0.25">
      <c r="F57" s="230"/>
      <c r="G57" s="231"/>
      <c r="H57" s="231"/>
      <c r="I57" s="46"/>
    </row>
    <row r="58" spans="6:9" x14ac:dyDescent="0.25">
      <c r="F58" s="230"/>
      <c r="G58" s="231"/>
      <c r="H58" s="231"/>
      <c r="I58" s="46"/>
    </row>
    <row r="59" spans="6:9" x14ac:dyDescent="0.25">
      <c r="F59" s="230"/>
      <c r="G59" s="231"/>
      <c r="H59" s="231"/>
      <c r="I59" s="46"/>
    </row>
    <row r="60" spans="6:9" x14ac:dyDescent="0.25">
      <c r="F60" s="230"/>
      <c r="G60" s="231"/>
      <c r="H60" s="231"/>
      <c r="I60" s="46"/>
    </row>
    <row r="61" spans="6:9" x14ac:dyDescent="0.25">
      <c r="F61" s="230"/>
      <c r="G61" s="231"/>
      <c r="H61" s="231"/>
      <c r="I61" s="46"/>
    </row>
    <row r="62" spans="6:9" x14ac:dyDescent="0.25">
      <c r="F62" s="230"/>
      <c r="G62" s="231"/>
      <c r="H62" s="231"/>
      <c r="I62" s="46"/>
    </row>
    <row r="63" spans="6:9" x14ac:dyDescent="0.25">
      <c r="F63" s="230"/>
      <c r="G63" s="231"/>
      <c r="H63" s="231"/>
      <c r="I63" s="46"/>
    </row>
    <row r="64" spans="6:9" x14ac:dyDescent="0.25">
      <c r="F64" s="230"/>
      <c r="G64" s="231"/>
      <c r="H64" s="231"/>
      <c r="I64" s="46"/>
    </row>
    <row r="65" spans="6:9" x14ac:dyDescent="0.25">
      <c r="F65" s="230"/>
      <c r="G65" s="231"/>
      <c r="H65" s="231"/>
      <c r="I65" s="46"/>
    </row>
    <row r="66" spans="6:9" x14ac:dyDescent="0.25">
      <c r="F66" s="230"/>
      <c r="G66" s="231"/>
      <c r="H66" s="231"/>
      <c r="I66" s="46"/>
    </row>
    <row r="67" spans="6:9" x14ac:dyDescent="0.25">
      <c r="F67" s="230"/>
      <c r="G67" s="231"/>
      <c r="H67" s="231"/>
      <c r="I67" s="46"/>
    </row>
    <row r="68" spans="6:9" x14ac:dyDescent="0.25">
      <c r="F68" s="230"/>
      <c r="G68" s="231"/>
      <c r="H68" s="231"/>
      <c r="I68" s="46"/>
    </row>
    <row r="69" spans="6:9" x14ac:dyDescent="0.25">
      <c r="F69" s="230"/>
      <c r="G69" s="231"/>
      <c r="H69" s="231"/>
      <c r="I69" s="46"/>
    </row>
    <row r="70" spans="6:9" x14ac:dyDescent="0.25">
      <c r="F70" s="230"/>
      <c r="G70" s="231"/>
      <c r="H70" s="231"/>
      <c r="I70" s="46"/>
    </row>
    <row r="71" spans="6:9" x14ac:dyDescent="0.25">
      <c r="F71" s="230"/>
      <c r="G71" s="231"/>
      <c r="H71" s="231"/>
      <c r="I71" s="46"/>
    </row>
    <row r="72" spans="6:9" x14ac:dyDescent="0.25">
      <c r="F72" s="230"/>
      <c r="G72" s="231"/>
      <c r="H72" s="231"/>
      <c r="I72" s="46"/>
    </row>
    <row r="73" spans="6:9" x14ac:dyDescent="0.25">
      <c r="F73" s="230"/>
      <c r="G73" s="231"/>
      <c r="H73" s="231"/>
      <c r="I73" s="46"/>
    </row>
    <row r="74" spans="6:9" x14ac:dyDescent="0.25">
      <c r="F74" s="230"/>
      <c r="G74" s="231"/>
      <c r="H74" s="231"/>
      <c r="I74" s="46"/>
    </row>
    <row r="75" spans="6:9" x14ac:dyDescent="0.25">
      <c r="F75" s="230"/>
      <c r="G75" s="231"/>
      <c r="H75" s="231"/>
      <c r="I75" s="46"/>
    </row>
    <row r="76" spans="6:9" x14ac:dyDescent="0.25">
      <c r="F76" s="230"/>
      <c r="G76" s="231"/>
      <c r="H76" s="231"/>
      <c r="I76" s="46"/>
    </row>
  </sheetData>
  <mergeCells count="4">
    <mergeCell ref="A1:B1"/>
    <mergeCell ref="A2:B2"/>
    <mergeCell ref="G2:I2"/>
    <mergeCell ref="H25:I25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"/>
  <dimension ref="A1:CB113"/>
  <sheetViews>
    <sheetView showGridLines="0" showZeros="0" topLeftCell="A12" zoomScaleNormal="100" zoomScaleSheetLayoutView="100" workbookViewId="0">
      <selection activeCell="L43" sqref="L43"/>
    </sheetView>
  </sheetViews>
  <sheetFormatPr defaultColWidth="9.109375" defaultRowHeight="13.2" x14ac:dyDescent="0.25"/>
  <cols>
    <col min="1" max="1" width="4.44140625" style="232" customWidth="1"/>
    <col min="2" max="2" width="11.5546875" style="232" customWidth="1"/>
    <col min="3" max="3" width="40.44140625" style="232" customWidth="1"/>
    <col min="4" max="4" width="5.5546875" style="232" customWidth="1"/>
    <col min="5" max="5" width="8.5546875" style="242" customWidth="1"/>
    <col min="6" max="6" width="9.88671875" style="232" customWidth="1"/>
    <col min="7" max="7" width="13.88671875" style="232" customWidth="1"/>
    <col min="8" max="8" width="11.6640625" style="232" hidden="1" customWidth="1"/>
    <col min="9" max="9" width="11.5546875" style="232" hidden="1" customWidth="1"/>
    <col min="10" max="10" width="11" style="232" hidden="1" customWidth="1"/>
    <col min="11" max="11" width="10.44140625" style="232" hidden="1" customWidth="1"/>
    <col min="12" max="12" width="75.44140625" style="232" customWidth="1"/>
    <col min="13" max="13" width="45.33203125" style="232" customWidth="1"/>
    <col min="14" max="16384" width="9.109375" style="232"/>
  </cols>
  <sheetData>
    <row r="1" spans="1:80" ht="15.6" x14ac:dyDescent="0.3">
      <c r="A1" s="329" t="s">
        <v>87</v>
      </c>
      <c r="B1" s="329"/>
      <c r="C1" s="329"/>
      <c r="D1" s="329"/>
      <c r="E1" s="329"/>
      <c r="F1" s="329"/>
      <c r="G1" s="329"/>
    </row>
    <row r="2" spans="1:80" ht="14.25" customHeight="1" thickBot="1" x14ac:dyDescent="0.3">
      <c r="B2" s="233"/>
      <c r="C2" s="234"/>
      <c r="D2" s="234"/>
      <c r="E2" s="235"/>
      <c r="F2" s="234"/>
      <c r="G2" s="234"/>
    </row>
    <row r="3" spans="1:80" ht="13.8" thickTop="1" x14ac:dyDescent="0.25">
      <c r="A3" s="317" t="s">
        <v>3</v>
      </c>
      <c r="B3" s="318"/>
      <c r="C3" s="186" t="s">
        <v>105</v>
      </c>
      <c r="D3" s="236"/>
      <c r="E3" s="237" t="s">
        <v>88</v>
      </c>
      <c r="F3" s="238" t="str">
        <f>'01.1 016-Ch-1.1 Rek'!H1</f>
        <v>016-Ch-1.1</v>
      </c>
      <c r="G3" s="239"/>
    </row>
    <row r="4" spans="1:80" ht="13.8" thickBot="1" x14ac:dyDescent="0.3">
      <c r="A4" s="330" t="s">
        <v>78</v>
      </c>
      <c r="B4" s="320"/>
      <c r="C4" s="192" t="s">
        <v>144</v>
      </c>
      <c r="D4" s="240"/>
      <c r="E4" s="331" t="str">
        <f>'01.1 016-Ch-1.1 Rek'!G2</f>
        <v>Rybník Přední-odbahnění rybníka</v>
      </c>
      <c r="F4" s="332"/>
      <c r="G4" s="333"/>
    </row>
    <row r="5" spans="1:80" ht="13.8" thickTop="1" x14ac:dyDescent="0.25">
      <c r="A5" s="241"/>
      <c r="G5" s="243"/>
    </row>
    <row r="6" spans="1:80" ht="27" customHeight="1" x14ac:dyDescent="0.25">
      <c r="A6" s="244" t="s">
        <v>89</v>
      </c>
      <c r="B6" s="245" t="s">
        <v>90</v>
      </c>
      <c r="C6" s="245" t="s">
        <v>91</v>
      </c>
      <c r="D6" s="245" t="s">
        <v>92</v>
      </c>
      <c r="E6" s="246" t="s">
        <v>93</v>
      </c>
      <c r="F6" s="245" t="s">
        <v>94</v>
      </c>
      <c r="G6" s="247" t="s">
        <v>95</v>
      </c>
      <c r="H6" s="248" t="s">
        <v>96</v>
      </c>
      <c r="I6" s="248" t="s">
        <v>97</v>
      </c>
      <c r="J6" s="248" t="s">
        <v>98</v>
      </c>
      <c r="K6" s="248" t="s">
        <v>99</v>
      </c>
    </row>
    <row r="7" spans="1:80" x14ac:dyDescent="0.25">
      <c r="A7" s="249" t="s">
        <v>100</v>
      </c>
      <c r="B7" s="250" t="s">
        <v>146</v>
      </c>
      <c r="C7" s="251" t="s">
        <v>147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x14ac:dyDescent="0.25">
      <c r="A8" s="260">
        <v>1</v>
      </c>
      <c r="B8" s="261" t="s">
        <v>149</v>
      </c>
      <c r="C8" s="262" t="s">
        <v>150</v>
      </c>
      <c r="D8" s="263" t="s">
        <v>151</v>
      </c>
      <c r="E8" s="264">
        <v>715.95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80" x14ac:dyDescent="0.25">
      <c r="A9" s="268"/>
      <c r="B9" s="272"/>
      <c r="C9" s="334" t="s">
        <v>152</v>
      </c>
      <c r="D9" s="335"/>
      <c r="E9" s="273">
        <v>715.95</v>
      </c>
      <c r="F9" s="274"/>
      <c r="G9" s="275"/>
      <c r="H9" s="276"/>
      <c r="I9" s="270"/>
      <c r="J9" s="277"/>
      <c r="K9" s="270"/>
      <c r="M9" s="271" t="s">
        <v>152</v>
      </c>
      <c r="O9" s="259"/>
    </row>
    <row r="10" spans="1:80" x14ac:dyDescent="0.25">
      <c r="A10" s="260">
        <v>2</v>
      </c>
      <c r="B10" s="261" t="s">
        <v>153</v>
      </c>
      <c r="C10" s="262" t="s">
        <v>154</v>
      </c>
      <c r="D10" s="263" t="s">
        <v>151</v>
      </c>
      <c r="E10" s="264">
        <v>1670.55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80" x14ac:dyDescent="0.25">
      <c r="A11" s="268"/>
      <c r="B11" s="272"/>
      <c r="C11" s="334" t="s">
        <v>155</v>
      </c>
      <c r="D11" s="335"/>
      <c r="E11" s="273">
        <v>1670.55</v>
      </c>
      <c r="F11" s="274">
        <v>0</v>
      </c>
      <c r="G11" s="275"/>
      <c r="H11" s="276"/>
      <c r="I11" s="270"/>
      <c r="J11" s="277"/>
      <c r="K11" s="270"/>
      <c r="M11" s="271" t="s">
        <v>155</v>
      </c>
      <c r="O11" s="259"/>
    </row>
    <row r="12" spans="1:80" x14ac:dyDescent="0.25">
      <c r="A12" s="260">
        <v>3</v>
      </c>
      <c r="B12" s="261" t="s">
        <v>156</v>
      </c>
      <c r="C12" s="262" t="s">
        <v>157</v>
      </c>
      <c r="D12" s="263" t="s">
        <v>151</v>
      </c>
      <c r="E12" s="264">
        <v>2386.5</v>
      </c>
      <c r="F12" s="264">
        <v>0</v>
      </c>
      <c r="G12" s="265">
        <f>E12*F12</f>
        <v>0</v>
      </c>
      <c r="H12" s="266">
        <v>0</v>
      </c>
      <c r="I12" s="267">
        <f>E12*H12</f>
        <v>0</v>
      </c>
      <c r="J12" s="266">
        <v>0</v>
      </c>
      <c r="K12" s="267">
        <f>E12*J12</f>
        <v>0</v>
      </c>
      <c r="O12" s="259">
        <v>2</v>
      </c>
      <c r="AA12" s="232">
        <v>1</v>
      </c>
      <c r="AB12" s="232">
        <v>1</v>
      </c>
      <c r="AC12" s="232">
        <v>1</v>
      </c>
      <c r="AZ12" s="232">
        <v>1</v>
      </c>
      <c r="BA12" s="232">
        <f>IF(AZ12=1,G12,0)</f>
        <v>0</v>
      </c>
      <c r="BB12" s="232">
        <f>IF(AZ12=2,G12,0)</f>
        <v>0</v>
      </c>
      <c r="BC12" s="232">
        <f>IF(AZ12=3,G12,0)</f>
        <v>0</v>
      </c>
      <c r="BD12" s="232">
        <f>IF(AZ12=4,G12,0)</f>
        <v>0</v>
      </c>
      <c r="BE12" s="232">
        <f>IF(AZ12=5,G12,0)</f>
        <v>0</v>
      </c>
      <c r="CA12" s="259">
        <v>1</v>
      </c>
      <c r="CB12" s="259">
        <v>1</v>
      </c>
    </row>
    <row r="13" spans="1:80" x14ac:dyDescent="0.25">
      <c r="A13" s="268"/>
      <c r="B13" s="272"/>
      <c r="C13" s="334" t="s">
        <v>158</v>
      </c>
      <c r="D13" s="335"/>
      <c r="E13" s="273">
        <v>2386.5</v>
      </c>
      <c r="F13" s="274"/>
      <c r="G13" s="275"/>
      <c r="H13" s="276"/>
      <c r="I13" s="270"/>
      <c r="J13" s="277"/>
      <c r="K13" s="270"/>
      <c r="M13" s="271" t="s">
        <v>158</v>
      </c>
      <c r="O13" s="259"/>
    </row>
    <row r="14" spans="1:80" x14ac:dyDescent="0.25">
      <c r="A14" s="278"/>
      <c r="B14" s="279" t="s">
        <v>102</v>
      </c>
      <c r="C14" s="280" t="s">
        <v>148</v>
      </c>
      <c r="D14" s="281"/>
      <c r="E14" s="282"/>
      <c r="F14" s="283"/>
      <c r="G14" s="284">
        <f>SUM(G7:G13)</f>
        <v>0</v>
      </c>
      <c r="H14" s="285"/>
      <c r="I14" s="286">
        <f>SUM(I7:I13)</f>
        <v>0</v>
      </c>
      <c r="J14" s="285"/>
      <c r="K14" s="286">
        <f>SUM(K7:K13)</f>
        <v>0</v>
      </c>
      <c r="O14" s="259">
        <v>4</v>
      </c>
      <c r="BA14" s="287">
        <f>SUM(BA7:BA13)</f>
        <v>0</v>
      </c>
      <c r="BB14" s="287">
        <f>SUM(BB7:BB13)</f>
        <v>0</v>
      </c>
      <c r="BC14" s="287">
        <f>SUM(BC7:BC13)</f>
        <v>0</v>
      </c>
      <c r="BD14" s="287">
        <f>SUM(BD7:BD13)</f>
        <v>0</v>
      </c>
      <c r="BE14" s="287">
        <f>SUM(BE7:BE13)</f>
        <v>0</v>
      </c>
    </row>
    <row r="15" spans="1:80" x14ac:dyDescent="0.25">
      <c r="A15" s="249" t="s">
        <v>100</v>
      </c>
      <c r="B15" s="250" t="s">
        <v>159</v>
      </c>
      <c r="C15" s="251" t="s">
        <v>160</v>
      </c>
      <c r="D15" s="252"/>
      <c r="E15" s="253"/>
      <c r="F15" s="253"/>
      <c r="G15" s="254"/>
      <c r="H15" s="255"/>
      <c r="I15" s="256"/>
      <c r="J15" s="257"/>
      <c r="K15" s="258"/>
      <c r="O15" s="259">
        <v>1</v>
      </c>
    </row>
    <row r="16" spans="1:80" x14ac:dyDescent="0.25">
      <c r="A16" s="260">
        <v>4</v>
      </c>
      <c r="B16" s="261" t="s">
        <v>162</v>
      </c>
      <c r="C16" s="262" t="s">
        <v>163</v>
      </c>
      <c r="D16" s="263" t="s">
        <v>151</v>
      </c>
      <c r="E16" s="264">
        <v>4057.05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>
        <v>0</v>
      </c>
      <c r="K16" s="267">
        <f>E16*J16</f>
        <v>0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80" x14ac:dyDescent="0.25">
      <c r="A17" s="268"/>
      <c r="B17" s="272"/>
      <c r="C17" s="334" t="s">
        <v>164</v>
      </c>
      <c r="D17" s="335"/>
      <c r="E17" s="273">
        <v>4057.05</v>
      </c>
      <c r="F17" s="274">
        <v>0</v>
      </c>
      <c r="G17" s="275"/>
      <c r="H17" s="276"/>
      <c r="I17" s="270"/>
      <c r="J17" s="277"/>
      <c r="K17" s="270"/>
      <c r="M17" s="271" t="s">
        <v>164</v>
      </c>
      <c r="O17" s="259"/>
    </row>
    <row r="18" spans="1:80" x14ac:dyDescent="0.25">
      <c r="A18" s="260">
        <v>5</v>
      </c>
      <c r="B18" s="261" t="s">
        <v>165</v>
      </c>
      <c r="C18" s="262" t="s">
        <v>166</v>
      </c>
      <c r="D18" s="263" t="s">
        <v>151</v>
      </c>
      <c r="E18" s="264">
        <v>715.95</v>
      </c>
      <c r="F18" s="264">
        <v>0</v>
      </c>
      <c r="G18" s="265">
        <f>E18*F18</f>
        <v>0</v>
      </c>
      <c r="H18" s="266">
        <v>0</v>
      </c>
      <c r="I18" s="267">
        <f>E18*H18</f>
        <v>0</v>
      </c>
      <c r="J18" s="266">
        <v>0</v>
      </c>
      <c r="K18" s="267">
        <f>E18*J18</f>
        <v>0</v>
      </c>
      <c r="O18" s="259">
        <v>2</v>
      </c>
      <c r="AA18" s="232">
        <v>1</v>
      </c>
      <c r="AB18" s="232">
        <v>1</v>
      </c>
      <c r="AC18" s="232">
        <v>1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</v>
      </c>
      <c r="CB18" s="259">
        <v>1</v>
      </c>
    </row>
    <row r="19" spans="1:80" x14ac:dyDescent="0.25">
      <c r="A19" s="268"/>
      <c r="B19" s="272"/>
      <c r="C19" s="334" t="s">
        <v>152</v>
      </c>
      <c r="D19" s="335"/>
      <c r="E19" s="273">
        <v>715.95</v>
      </c>
      <c r="F19" s="274"/>
      <c r="G19" s="275"/>
      <c r="H19" s="276"/>
      <c r="I19" s="270"/>
      <c r="J19" s="277"/>
      <c r="K19" s="270"/>
      <c r="M19" s="271" t="s">
        <v>152</v>
      </c>
      <c r="O19" s="259"/>
    </row>
    <row r="20" spans="1:80" x14ac:dyDescent="0.25">
      <c r="A20" s="260">
        <v>6</v>
      </c>
      <c r="B20" s="261" t="s">
        <v>167</v>
      </c>
      <c r="C20" s="262" t="s">
        <v>168</v>
      </c>
      <c r="D20" s="263" t="s">
        <v>151</v>
      </c>
      <c r="E20" s="264">
        <v>4773</v>
      </c>
      <c r="F20" s="264">
        <v>0</v>
      </c>
      <c r="G20" s="265">
        <f>E20*F20</f>
        <v>0</v>
      </c>
      <c r="H20" s="266">
        <v>0</v>
      </c>
      <c r="I20" s="267">
        <f>E20*H20</f>
        <v>0</v>
      </c>
      <c r="J20" s="266">
        <v>0</v>
      </c>
      <c r="K20" s="267">
        <f>E20*J20</f>
        <v>0</v>
      </c>
      <c r="O20" s="259">
        <v>2</v>
      </c>
      <c r="AA20" s="232">
        <v>1</v>
      </c>
      <c r="AB20" s="232">
        <v>1</v>
      </c>
      <c r="AC20" s="232">
        <v>1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</v>
      </c>
      <c r="CB20" s="259">
        <v>1</v>
      </c>
    </row>
    <row r="21" spans="1:80" x14ac:dyDescent="0.25">
      <c r="A21" s="268"/>
      <c r="B21" s="272"/>
      <c r="C21" s="334" t="s">
        <v>169</v>
      </c>
      <c r="D21" s="335"/>
      <c r="E21" s="273">
        <v>4773</v>
      </c>
      <c r="F21" s="274"/>
      <c r="G21" s="275"/>
      <c r="H21" s="276"/>
      <c r="I21" s="270"/>
      <c r="J21" s="277"/>
      <c r="K21" s="270"/>
      <c r="M21" s="271" t="s">
        <v>169</v>
      </c>
      <c r="O21" s="259"/>
    </row>
    <row r="22" spans="1:80" x14ac:dyDescent="0.25">
      <c r="A22" s="260">
        <v>7</v>
      </c>
      <c r="B22" s="261" t="s">
        <v>170</v>
      </c>
      <c r="C22" s="262" t="s">
        <v>171</v>
      </c>
      <c r="D22" s="263" t="s">
        <v>151</v>
      </c>
      <c r="E22" s="264">
        <v>4773</v>
      </c>
      <c r="F22" s="264">
        <v>0</v>
      </c>
      <c r="G22" s="265">
        <f>E22*F22</f>
        <v>0</v>
      </c>
      <c r="H22" s="266">
        <v>0</v>
      </c>
      <c r="I22" s="267">
        <f>E22*H22</f>
        <v>0</v>
      </c>
      <c r="J22" s="266">
        <v>0</v>
      </c>
      <c r="K22" s="267">
        <f>E22*J22</f>
        <v>0</v>
      </c>
      <c r="O22" s="259">
        <v>2</v>
      </c>
      <c r="AA22" s="232">
        <v>1</v>
      </c>
      <c r="AB22" s="232">
        <v>1</v>
      </c>
      <c r="AC22" s="232">
        <v>1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1</v>
      </c>
      <c r="CB22" s="259">
        <v>1</v>
      </c>
    </row>
    <row r="23" spans="1:80" x14ac:dyDescent="0.25">
      <c r="A23" s="268"/>
      <c r="B23" s="272"/>
      <c r="C23" s="334" t="s">
        <v>172</v>
      </c>
      <c r="D23" s="335"/>
      <c r="E23" s="273">
        <v>4773</v>
      </c>
      <c r="F23" s="274"/>
      <c r="G23" s="275"/>
      <c r="H23" s="276"/>
      <c r="I23" s="270"/>
      <c r="J23" s="277"/>
      <c r="K23" s="270"/>
      <c r="M23" s="271" t="s">
        <v>172</v>
      </c>
      <c r="O23" s="259"/>
    </row>
    <row r="24" spans="1:80" x14ac:dyDescent="0.25">
      <c r="A24" s="260">
        <v>8</v>
      </c>
      <c r="B24" s="261" t="s">
        <v>173</v>
      </c>
      <c r="C24" s="262" t="s">
        <v>174</v>
      </c>
      <c r="D24" s="263" t="s">
        <v>151</v>
      </c>
      <c r="E24" s="264">
        <v>4773</v>
      </c>
      <c r="F24" s="264">
        <v>0</v>
      </c>
      <c r="G24" s="265">
        <f>E24*F24</f>
        <v>0</v>
      </c>
      <c r="H24" s="266">
        <v>0</v>
      </c>
      <c r="I24" s="267">
        <f>E24*H24</f>
        <v>0</v>
      </c>
      <c r="J24" s="266">
        <v>0</v>
      </c>
      <c r="K24" s="267">
        <f>E24*J24</f>
        <v>0</v>
      </c>
      <c r="O24" s="259">
        <v>2</v>
      </c>
      <c r="AA24" s="232">
        <v>1</v>
      </c>
      <c r="AB24" s="232">
        <v>1</v>
      </c>
      <c r="AC24" s="232">
        <v>1</v>
      </c>
      <c r="AZ24" s="232">
        <v>1</v>
      </c>
      <c r="BA24" s="232">
        <f>IF(AZ24=1,G24,0)</f>
        <v>0</v>
      </c>
      <c r="BB24" s="232">
        <f>IF(AZ24=2,G24,0)</f>
        <v>0</v>
      </c>
      <c r="BC24" s="232">
        <f>IF(AZ24=3,G24,0)</f>
        <v>0</v>
      </c>
      <c r="BD24" s="232">
        <f>IF(AZ24=4,G24,0)</f>
        <v>0</v>
      </c>
      <c r="BE24" s="232">
        <f>IF(AZ24=5,G24,0)</f>
        <v>0</v>
      </c>
      <c r="CA24" s="259">
        <v>1</v>
      </c>
      <c r="CB24" s="259">
        <v>1</v>
      </c>
    </row>
    <row r="25" spans="1:80" x14ac:dyDescent="0.25">
      <c r="A25" s="278"/>
      <c r="B25" s="279" t="s">
        <v>102</v>
      </c>
      <c r="C25" s="280" t="s">
        <v>161</v>
      </c>
      <c r="D25" s="281"/>
      <c r="E25" s="282"/>
      <c r="F25" s="283"/>
      <c r="G25" s="284">
        <f>SUM(G15:G24)</f>
        <v>0</v>
      </c>
      <c r="H25" s="285"/>
      <c r="I25" s="286">
        <f>SUM(I15:I24)</f>
        <v>0</v>
      </c>
      <c r="J25" s="285"/>
      <c r="K25" s="286">
        <f>SUM(K15:K24)</f>
        <v>0</v>
      </c>
      <c r="O25" s="259">
        <v>4</v>
      </c>
      <c r="BA25" s="287">
        <f>SUM(BA15:BA24)</f>
        <v>0</v>
      </c>
      <c r="BB25" s="287">
        <f>SUM(BB15:BB24)</f>
        <v>0</v>
      </c>
      <c r="BC25" s="287">
        <f>SUM(BC15:BC24)</f>
        <v>0</v>
      </c>
      <c r="BD25" s="287">
        <f>SUM(BD15:BD24)</f>
        <v>0</v>
      </c>
      <c r="BE25" s="287">
        <f>SUM(BE15:BE24)</f>
        <v>0</v>
      </c>
    </row>
    <row r="26" spans="1:80" x14ac:dyDescent="0.25">
      <c r="A26" s="249" t="s">
        <v>100</v>
      </c>
      <c r="B26" s="250" t="s">
        <v>175</v>
      </c>
      <c r="C26" s="251" t="s">
        <v>176</v>
      </c>
      <c r="D26" s="252"/>
      <c r="E26" s="253"/>
      <c r="F26" s="253"/>
      <c r="G26" s="254"/>
      <c r="H26" s="255"/>
      <c r="I26" s="256"/>
      <c r="J26" s="257"/>
      <c r="K26" s="258"/>
      <c r="O26" s="259">
        <v>1</v>
      </c>
    </row>
    <row r="27" spans="1:80" x14ac:dyDescent="0.25">
      <c r="A27" s="260">
        <v>9</v>
      </c>
      <c r="B27" s="261" t="s">
        <v>178</v>
      </c>
      <c r="C27" s="262" t="s">
        <v>179</v>
      </c>
      <c r="D27" s="263" t="s">
        <v>151</v>
      </c>
      <c r="E27" s="264">
        <v>4773</v>
      </c>
      <c r="F27" s="264">
        <v>0</v>
      </c>
      <c r="G27" s="265">
        <f>E27*F27</f>
        <v>0</v>
      </c>
      <c r="H27" s="266">
        <v>0</v>
      </c>
      <c r="I27" s="267">
        <f>E27*H27</f>
        <v>0</v>
      </c>
      <c r="J27" s="266">
        <v>0</v>
      </c>
      <c r="K27" s="267">
        <f>E27*J27</f>
        <v>0</v>
      </c>
      <c r="O27" s="259">
        <v>2</v>
      </c>
      <c r="AA27" s="232">
        <v>1</v>
      </c>
      <c r="AB27" s="232">
        <v>1</v>
      </c>
      <c r="AC27" s="232">
        <v>1</v>
      </c>
      <c r="AZ27" s="232">
        <v>1</v>
      </c>
      <c r="BA27" s="232">
        <f>IF(AZ27=1,G27,0)</f>
        <v>0</v>
      </c>
      <c r="BB27" s="232">
        <f>IF(AZ27=2,G27,0)</f>
        <v>0</v>
      </c>
      <c r="BC27" s="232">
        <f>IF(AZ27=3,G27,0)</f>
        <v>0</v>
      </c>
      <c r="BD27" s="232">
        <f>IF(AZ27=4,G27,0)</f>
        <v>0</v>
      </c>
      <c r="BE27" s="232">
        <f>IF(AZ27=5,G27,0)</f>
        <v>0</v>
      </c>
      <c r="CA27" s="259">
        <v>1</v>
      </c>
      <c r="CB27" s="259">
        <v>1</v>
      </c>
    </row>
    <row r="28" spans="1:80" x14ac:dyDescent="0.25">
      <c r="A28" s="268"/>
      <c r="B28" s="272"/>
      <c r="C28" s="334" t="s">
        <v>180</v>
      </c>
      <c r="D28" s="335"/>
      <c r="E28" s="273">
        <v>4773</v>
      </c>
      <c r="F28" s="274"/>
      <c r="G28" s="275"/>
      <c r="H28" s="276"/>
      <c r="I28" s="270"/>
      <c r="J28" s="277"/>
      <c r="K28" s="270"/>
      <c r="M28" s="271" t="s">
        <v>180</v>
      </c>
      <c r="O28" s="259"/>
    </row>
    <row r="29" spans="1:80" x14ac:dyDescent="0.25">
      <c r="A29" s="278"/>
      <c r="B29" s="279" t="s">
        <v>102</v>
      </c>
      <c r="C29" s="280" t="s">
        <v>177</v>
      </c>
      <c r="D29" s="281"/>
      <c r="E29" s="282"/>
      <c r="F29" s="283"/>
      <c r="G29" s="284">
        <f>SUM(G26:G28)</f>
        <v>0</v>
      </c>
      <c r="H29" s="285"/>
      <c r="I29" s="286">
        <f>SUM(I26:I28)</f>
        <v>0</v>
      </c>
      <c r="J29" s="285"/>
      <c r="K29" s="286">
        <f>SUM(K26:K28)</f>
        <v>0</v>
      </c>
      <c r="O29" s="259">
        <v>4</v>
      </c>
      <c r="BA29" s="287">
        <f>SUM(BA26:BA28)</f>
        <v>0</v>
      </c>
      <c r="BB29" s="287">
        <f>SUM(BB26:BB28)</f>
        <v>0</v>
      </c>
      <c r="BC29" s="287">
        <f>SUM(BC26:BC28)</f>
        <v>0</v>
      </c>
      <c r="BD29" s="287">
        <f>SUM(BD26:BD28)</f>
        <v>0</v>
      </c>
      <c r="BE29" s="287">
        <f>SUM(BE26:BE28)</f>
        <v>0</v>
      </c>
    </row>
    <row r="30" spans="1:80" x14ac:dyDescent="0.25">
      <c r="A30" s="249" t="s">
        <v>100</v>
      </c>
      <c r="B30" s="250" t="s">
        <v>181</v>
      </c>
      <c r="C30" s="251" t="s">
        <v>182</v>
      </c>
      <c r="D30" s="252"/>
      <c r="E30" s="253"/>
      <c r="F30" s="253"/>
      <c r="G30" s="254"/>
      <c r="H30" s="255"/>
      <c r="I30" s="256"/>
      <c r="J30" s="257"/>
      <c r="K30" s="258"/>
      <c r="O30" s="259">
        <v>1</v>
      </c>
    </row>
    <row r="31" spans="1:80" x14ac:dyDescent="0.25">
      <c r="A31" s="260">
        <v>10</v>
      </c>
      <c r="B31" s="261" t="s">
        <v>184</v>
      </c>
      <c r="C31" s="262" t="s">
        <v>185</v>
      </c>
      <c r="D31" s="263" t="s">
        <v>186</v>
      </c>
      <c r="E31" s="264">
        <v>47730</v>
      </c>
      <c r="F31" s="264">
        <v>0</v>
      </c>
      <c r="G31" s="265">
        <f>E31*F31</f>
        <v>0</v>
      </c>
      <c r="H31" s="266">
        <v>0</v>
      </c>
      <c r="I31" s="267">
        <f>E31*H31</f>
        <v>0</v>
      </c>
      <c r="J31" s="266">
        <v>0</v>
      </c>
      <c r="K31" s="267">
        <f>E31*J31</f>
        <v>0</v>
      </c>
      <c r="O31" s="259">
        <v>2</v>
      </c>
      <c r="AA31" s="232">
        <v>1</v>
      </c>
      <c r="AB31" s="232">
        <v>1</v>
      </c>
      <c r="AC31" s="232">
        <v>1</v>
      </c>
      <c r="AZ31" s="232">
        <v>1</v>
      </c>
      <c r="BA31" s="232">
        <f>IF(AZ31=1,G31,0)</f>
        <v>0</v>
      </c>
      <c r="BB31" s="232">
        <f>IF(AZ31=2,G31,0)</f>
        <v>0</v>
      </c>
      <c r="BC31" s="232">
        <f>IF(AZ31=3,G31,0)</f>
        <v>0</v>
      </c>
      <c r="BD31" s="232">
        <f>IF(AZ31=4,G31,0)</f>
        <v>0</v>
      </c>
      <c r="BE31" s="232">
        <f>IF(AZ31=5,G31,0)</f>
        <v>0</v>
      </c>
      <c r="CA31" s="259">
        <v>1</v>
      </c>
      <c r="CB31" s="259">
        <v>1</v>
      </c>
    </row>
    <row r="32" spans="1:80" x14ac:dyDescent="0.25">
      <c r="A32" s="268"/>
      <c r="B32" s="272"/>
      <c r="C32" s="334" t="s">
        <v>187</v>
      </c>
      <c r="D32" s="335"/>
      <c r="E32" s="273">
        <v>47730</v>
      </c>
      <c r="F32" s="274"/>
      <c r="G32" s="275"/>
      <c r="H32" s="276"/>
      <c r="I32" s="270"/>
      <c r="J32" s="277"/>
      <c r="K32" s="270"/>
      <c r="M32" s="271" t="s">
        <v>187</v>
      </c>
      <c r="O32" s="259"/>
    </row>
    <row r="33" spans="1:80" x14ac:dyDescent="0.25">
      <c r="A33" s="260">
        <v>11</v>
      </c>
      <c r="B33" s="261" t="s">
        <v>188</v>
      </c>
      <c r="C33" s="262" t="s">
        <v>189</v>
      </c>
      <c r="D33" s="263" t="s">
        <v>186</v>
      </c>
      <c r="E33" s="264">
        <v>14500</v>
      </c>
      <c r="F33" s="264">
        <v>0</v>
      </c>
      <c r="G33" s="265">
        <f>E33*F33</f>
        <v>0</v>
      </c>
      <c r="H33" s="266">
        <v>0</v>
      </c>
      <c r="I33" s="267">
        <f>E33*H33</f>
        <v>0</v>
      </c>
      <c r="J33" s="266">
        <v>0</v>
      </c>
      <c r="K33" s="267">
        <f>E33*J33</f>
        <v>0</v>
      </c>
      <c r="O33" s="259">
        <v>2</v>
      </c>
      <c r="AA33" s="232">
        <v>1</v>
      </c>
      <c r="AB33" s="232">
        <v>1</v>
      </c>
      <c r="AC33" s="232">
        <v>1</v>
      </c>
      <c r="AZ33" s="232">
        <v>1</v>
      </c>
      <c r="BA33" s="232">
        <f>IF(AZ33=1,G33,0)</f>
        <v>0</v>
      </c>
      <c r="BB33" s="232">
        <f>IF(AZ33=2,G33,0)</f>
        <v>0</v>
      </c>
      <c r="BC33" s="232">
        <f>IF(AZ33=3,G33,0)</f>
        <v>0</v>
      </c>
      <c r="BD33" s="232">
        <f>IF(AZ33=4,G33,0)</f>
        <v>0</v>
      </c>
      <c r="BE33" s="232">
        <f>IF(AZ33=5,G33,0)</f>
        <v>0</v>
      </c>
      <c r="CA33" s="259">
        <v>1</v>
      </c>
      <c r="CB33" s="259">
        <v>1</v>
      </c>
    </row>
    <row r="34" spans="1:80" x14ac:dyDescent="0.25">
      <c r="A34" s="260">
        <v>12</v>
      </c>
      <c r="B34" s="261" t="s">
        <v>190</v>
      </c>
      <c r="C34" s="262" t="s">
        <v>191</v>
      </c>
      <c r="D34" s="263" t="s">
        <v>192</v>
      </c>
      <c r="E34" s="264">
        <v>4.7729999999999997</v>
      </c>
      <c r="F34" s="264">
        <v>0</v>
      </c>
      <c r="G34" s="265">
        <f>E34*F34</f>
        <v>0</v>
      </c>
      <c r="H34" s="266">
        <v>0</v>
      </c>
      <c r="I34" s="267">
        <f>E34*H34</f>
        <v>0</v>
      </c>
      <c r="J34" s="266">
        <v>0</v>
      </c>
      <c r="K34" s="267">
        <f>E34*J34</f>
        <v>0</v>
      </c>
      <c r="O34" s="259">
        <v>2</v>
      </c>
      <c r="AA34" s="232">
        <v>1</v>
      </c>
      <c r="AB34" s="232">
        <v>1</v>
      </c>
      <c r="AC34" s="232">
        <v>1</v>
      </c>
      <c r="AZ34" s="232">
        <v>1</v>
      </c>
      <c r="BA34" s="232">
        <f>IF(AZ34=1,G34,0)</f>
        <v>0</v>
      </c>
      <c r="BB34" s="232">
        <f>IF(AZ34=2,G34,0)</f>
        <v>0</v>
      </c>
      <c r="BC34" s="232">
        <f>IF(AZ34=3,G34,0)</f>
        <v>0</v>
      </c>
      <c r="BD34" s="232">
        <f>IF(AZ34=4,G34,0)</f>
        <v>0</v>
      </c>
      <c r="BE34" s="232">
        <f>IF(AZ34=5,G34,0)</f>
        <v>0</v>
      </c>
      <c r="CA34" s="259">
        <v>1</v>
      </c>
      <c r="CB34" s="259">
        <v>1</v>
      </c>
    </row>
    <row r="35" spans="1:80" x14ac:dyDescent="0.25">
      <c r="A35" s="260">
        <v>13</v>
      </c>
      <c r="B35" s="261" t="s">
        <v>193</v>
      </c>
      <c r="C35" s="262" t="s">
        <v>194</v>
      </c>
      <c r="D35" s="263" t="s">
        <v>195</v>
      </c>
      <c r="E35" s="264">
        <v>0.35799999999999998</v>
      </c>
      <c r="F35" s="264">
        <v>0</v>
      </c>
      <c r="G35" s="265">
        <f>E35*F35</f>
        <v>0</v>
      </c>
      <c r="H35" s="266">
        <v>1</v>
      </c>
      <c r="I35" s="267">
        <f>E35*H35</f>
        <v>0.35799999999999998</v>
      </c>
      <c r="J35" s="266"/>
      <c r="K35" s="267">
        <f>E35*J35</f>
        <v>0</v>
      </c>
      <c r="O35" s="259">
        <v>2</v>
      </c>
      <c r="AA35" s="232">
        <v>3</v>
      </c>
      <c r="AB35" s="232">
        <v>1</v>
      </c>
      <c r="AC35" s="232">
        <v>58530110</v>
      </c>
      <c r="AZ35" s="232">
        <v>1</v>
      </c>
      <c r="BA35" s="232">
        <f>IF(AZ35=1,G35,0)</f>
        <v>0</v>
      </c>
      <c r="BB35" s="232">
        <f>IF(AZ35=2,G35,0)</f>
        <v>0</v>
      </c>
      <c r="BC35" s="232">
        <f>IF(AZ35=3,G35,0)</f>
        <v>0</v>
      </c>
      <c r="BD35" s="232">
        <f>IF(AZ35=4,G35,0)</f>
        <v>0</v>
      </c>
      <c r="BE35" s="232">
        <f>IF(AZ35=5,G35,0)</f>
        <v>0</v>
      </c>
      <c r="CA35" s="259">
        <v>3</v>
      </c>
      <c r="CB35" s="259">
        <v>1</v>
      </c>
    </row>
    <row r="36" spans="1:80" x14ac:dyDescent="0.25">
      <c r="A36" s="268"/>
      <c r="B36" s="272"/>
      <c r="C36" s="334" t="s">
        <v>196</v>
      </c>
      <c r="D36" s="335"/>
      <c r="E36" s="273">
        <v>0.35799999999999998</v>
      </c>
      <c r="F36" s="274"/>
      <c r="G36" s="275"/>
      <c r="H36" s="276"/>
      <c r="I36" s="270"/>
      <c r="J36" s="277"/>
      <c r="K36" s="270"/>
      <c r="M36" s="271" t="s">
        <v>196</v>
      </c>
      <c r="O36" s="259"/>
    </row>
    <row r="37" spans="1:80" x14ac:dyDescent="0.25">
      <c r="A37" s="278"/>
      <c r="B37" s="279" t="s">
        <v>102</v>
      </c>
      <c r="C37" s="280" t="s">
        <v>183</v>
      </c>
      <c r="D37" s="281"/>
      <c r="E37" s="282"/>
      <c r="F37" s="283"/>
      <c r="G37" s="284">
        <f>SUM(G30:G36)</f>
        <v>0</v>
      </c>
      <c r="H37" s="285"/>
      <c r="I37" s="286">
        <f>SUM(I30:I36)</f>
        <v>0.35799999999999998</v>
      </c>
      <c r="J37" s="285"/>
      <c r="K37" s="286">
        <f>SUM(K30:K36)</f>
        <v>0</v>
      </c>
      <c r="O37" s="259">
        <v>4</v>
      </c>
      <c r="BA37" s="287">
        <f>SUM(BA30:BA36)</f>
        <v>0</v>
      </c>
      <c r="BB37" s="287">
        <f>SUM(BB30:BB36)</f>
        <v>0</v>
      </c>
      <c r="BC37" s="287">
        <f>SUM(BC30:BC36)</f>
        <v>0</v>
      </c>
      <c r="BD37" s="287">
        <f>SUM(BD30:BD36)</f>
        <v>0</v>
      </c>
      <c r="BE37" s="287">
        <f>SUM(BE30:BE36)</f>
        <v>0</v>
      </c>
    </row>
    <row r="38" spans="1:80" x14ac:dyDescent="0.25">
      <c r="A38" s="249" t="s">
        <v>100</v>
      </c>
      <c r="B38" s="250" t="s">
        <v>197</v>
      </c>
      <c r="C38" s="251" t="s">
        <v>198</v>
      </c>
      <c r="D38" s="252"/>
      <c r="E38" s="253"/>
      <c r="F38" s="253"/>
      <c r="G38" s="254"/>
      <c r="H38" s="255"/>
      <c r="I38" s="256"/>
      <c r="J38" s="257"/>
      <c r="K38" s="258"/>
      <c r="O38" s="259">
        <v>1</v>
      </c>
    </row>
    <row r="39" spans="1:80" x14ac:dyDescent="0.25">
      <c r="A39" s="260">
        <v>14</v>
      </c>
      <c r="B39" s="261" t="s">
        <v>200</v>
      </c>
      <c r="C39" s="262" t="s">
        <v>201</v>
      </c>
      <c r="D39" s="263" t="s">
        <v>195</v>
      </c>
      <c r="E39" s="264">
        <v>0.35799999999999998</v>
      </c>
      <c r="F39" s="264">
        <v>0</v>
      </c>
      <c r="G39" s="265">
        <f>E39*F39</f>
        <v>0</v>
      </c>
      <c r="H39" s="266">
        <v>0</v>
      </c>
      <c r="I39" s="267">
        <f>E39*H39</f>
        <v>0</v>
      </c>
      <c r="J39" s="266"/>
      <c r="K39" s="267">
        <f>E39*J39</f>
        <v>0</v>
      </c>
      <c r="O39" s="259">
        <v>2</v>
      </c>
      <c r="AA39" s="232">
        <v>7</v>
      </c>
      <c r="AB39" s="232">
        <v>1</v>
      </c>
      <c r="AC39" s="232">
        <v>2</v>
      </c>
      <c r="AZ39" s="232">
        <v>1</v>
      </c>
      <c r="BA39" s="232">
        <f>IF(AZ39=1,G39,0)</f>
        <v>0</v>
      </c>
      <c r="BB39" s="232">
        <f>IF(AZ39=2,G39,0)</f>
        <v>0</v>
      </c>
      <c r="BC39" s="232">
        <f>IF(AZ39=3,G39,0)</f>
        <v>0</v>
      </c>
      <c r="BD39" s="232">
        <f>IF(AZ39=4,G39,0)</f>
        <v>0</v>
      </c>
      <c r="BE39" s="232">
        <f>IF(AZ39=5,G39,0)</f>
        <v>0</v>
      </c>
      <c r="CA39" s="259">
        <v>7</v>
      </c>
      <c r="CB39" s="259">
        <v>1</v>
      </c>
    </row>
    <row r="40" spans="1:80" x14ac:dyDescent="0.25">
      <c r="A40" s="278"/>
      <c r="B40" s="279" t="s">
        <v>102</v>
      </c>
      <c r="C40" s="280" t="s">
        <v>199</v>
      </c>
      <c r="D40" s="281"/>
      <c r="E40" s="282"/>
      <c r="F40" s="283"/>
      <c r="G40" s="284">
        <f>SUM(G38:G39)</f>
        <v>0</v>
      </c>
      <c r="H40" s="285"/>
      <c r="I40" s="286">
        <f>SUM(I38:I39)</f>
        <v>0</v>
      </c>
      <c r="J40" s="285"/>
      <c r="K40" s="286">
        <f>SUM(K38:K39)</f>
        <v>0</v>
      </c>
      <c r="O40" s="259">
        <v>4</v>
      </c>
      <c r="BA40" s="287">
        <f>SUM(BA38:BA39)</f>
        <v>0</v>
      </c>
      <c r="BB40" s="287">
        <f>SUM(BB38:BB39)</f>
        <v>0</v>
      </c>
      <c r="BC40" s="287">
        <f>SUM(BC38:BC39)</f>
        <v>0</v>
      </c>
      <c r="BD40" s="287">
        <f>SUM(BD38:BD39)</f>
        <v>0</v>
      </c>
      <c r="BE40" s="287">
        <f>SUM(BE38:BE39)</f>
        <v>0</v>
      </c>
    </row>
    <row r="41" spans="1:80" x14ac:dyDescent="0.25">
      <c r="E41" s="232"/>
    </row>
    <row r="42" spans="1:80" x14ac:dyDescent="0.25">
      <c r="E42" s="232"/>
    </row>
    <row r="43" spans="1:80" x14ac:dyDescent="0.25">
      <c r="E43" s="232"/>
    </row>
    <row r="44" spans="1:80" x14ac:dyDescent="0.25">
      <c r="E44" s="232"/>
    </row>
    <row r="45" spans="1:80" x14ac:dyDescent="0.25">
      <c r="E45" s="232"/>
    </row>
    <row r="46" spans="1:80" x14ac:dyDescent="0.25">
      <c r="E46" s="232"/>
    </row>
    <row r="47" spans="1:80" x14ac:dyDescent="0.25">
      <c r="E47" s="232"/>
    </row>
    <row r="48" spans="1:80" x14ac:dyDescent="0.25">
      <c r="E48" s="232"/>
    </row>
    <row r="49" spans="1:7" x14ac:dyDescent="0.25">
      <c r="E49" s="232"/>
    </row>
    <row r="50" spans="1:7" x14ac:dyDescent="0.25">
      <c r="E50" s="232"/>
    </row>
    <row r="51" spans="1:7" x14ac:dyDescent="0.25">
      <c r="E51" s="232"/>
    </row>
    <row r="52" spans="1:7" x14ac:dyDescent="0.25">
      <c r="E52" s="232"/>
    </row>
    <row r="53" spans="1:7" x14ac:dyDescent="0.25">
      <c r="E53" s="232"/>
    </row>
    <row r="54" spans="1:7" x14ac:dyDescent="0.25">
      <c r="E54" s="232"/>
    </row>
    <row r="55" spans="1:7" x14ac:dyDescent="0.25">
      <c r="E55" s="232"/>
    </row>
    <row r="56" spans="1:7" x14ac:dyDescent="0.25">
      <c r="E56" s="232"/>
    </row>
    <row r="57" spans="1:7" x14ac:dyDescent="0.25">
      <c r="E57" s="232"/>
    </row>
    <row r="58" spans="1:7" x14ac:dyDescent="0.25">
      <c r="E58" s="232"/>
    </row>
    <row r="59" spans="1:7" x14ac:dyDescent="0.25">
      <c r="E59" s="232"/>
    </row>
    <row r="60" spans="1:7" x14ac:dyDescent="0.25">
      <c r="E60" s="232"/>
    </row>
    <row r="61" spans="1:7" x14ac:dyDescent="0.25">
      <c r="E61" s="232"/>
    </row>
    <row r="62" spans="1:7" x14ac:dyDescent="0.25">
      <c r="E62" s="232"/>
    </row>
    <row r="63" spans="1:7" x14ac:dyDescent="0.25">
      <c r="E63" s="232"/>
    </row>
    <row r="64" spans="1:7" x14ac:dyDescent="0.25">
      <c r="A64" s="277"/>
      <c r="B64" s="277"/>
      <c r="C64" s="277"/>
      <c r="D64" s="277"/>
      <c r="E64" s="277"/>
      <c r="F64" s="277"/>
      <c r="G64" s="277"/>
    </row>
    <row r="65" spans="1:7" x14ac:dyDescent="0.25">
      <c r="A65" s="277"/>
      <c r="B65" s="277"/>
      <c r="C65" s="277"/>
      <c r="D65" s="277"/>
      <c r="E65" s="277"/>
      <c r="F65" s="277"/>
      <c r="G65" s="277"/>
    </row>
    <row r="66" spans="1:7" x14ac:dyDescent="0.25">
      <c r="A66" s="277"/>
      <c r="B66" s="277"/>
      <c r="C66" s="277"/>
      <c r="D66" s="277"/>
      <c r="E66" s="277"/>
      <c r="F66" s="277"/>
      <c r="G66" s="277"/>
    </row>
    <row r="67" spans="1:7" x14ac:dyDescent="0.25">
      <c r="A67" s="277"/>
      <c r="B67" s="277"/>
      <c r="C67" s="277"/>
      <c r="D67" s="277"/>
      <c r="E67" s="277"/>
      <c r="F67" s="277"/>
      <c r="G67" s="277"/>
    </row>
    <row r="68" spans="1:7" x14ac:dyDescent="0.25">
      <c r="E68" s="232"/>
    </row>
    <row r="69" spans="1:7" x14ac:dyDescent="0.25">
      <c r="E69" s="232"/>
    </row>
    <row r="70" spans="1:7" x14ac:dyDescent="0.25">
      <c r="E70" s="232"/>
    </row>
    <row r="71" spans="1:7" x14ac:dyDescent="0.25">
      <c r="E71" s="232"/>
    </row>
    <row r="72" spans="1:7" x14ac:dyDescent="0.25">
      <c r="E72" s="232"/>
    </row>
    <row r="73" spans="1:7" x14ac:dyDescent="0.25">
      <c r="E73" s="232"/>
    </row>
    <row r="74" spans="1:7" x14ac:dyDescent="0.25">
      <c r="E74" s="232"/>
    </row>
    <row r="75" spans="1:7" x14ac:dyDescent="0.25">
      <c r="E75" s="232"/>
    </row>
    <row r="76" spans="1:7" x14ac:dyDescent="0.25">
      <c r="E76" s="232"/>
    </row>
    <row r="77" spans="1:7" x14ac:dyDescent="0.25">
      <c r="E77" s="232"/>
    </row>
    <row r="78" spans="1:7" x14ac:dyDescent="0.25">
      <c r="E78" s="232"/>
    </row>
    <row r="79" spans="1:7" x14ac:dyDescent="0.25">
      <c r="E79" s="232"/>
    </row>
    <row r="80" spans="1:7" x14ac:dyDescent="0.25">
      <c r="E80" s="232"/>
    </row>
    <row r="81" spans="5:5" x14ac:dyDescent="0.25">
      <c r="E81" s="232"/>
    </row>
    <row r="82" spans="5:5" x14ac:dyDescent="0.25">
      <c r="E82" s="232"/>
    </row>
    <row r="83" spans="5:5" x14ac:dyDescent="0.25">
      <c r="E83" s="232"/>
    </row>
    <row r="84" spans="5:5" x14ac:dyDescent="0.25">
      <c r="E84" s="232"/>
    </row>
    <row r="85" spans="5:5" x14ac:dyDescent="0.25">
      <c r="E85" s="232"/>
    </row>
    <row r="86" spans="5:5" x14ac:dyDescent="0.25">
      <c r="E86" s="232"/>
    </row>
    <row r="87" spans="5:5" x14ac:dyDescent="0.25">
      <c r="E87" s="232"/>
    </row>
    <row r="88" spans="5:5" x14ac:dyDescent="0.25">
      <c r="E88" s="232"/>
    </row>
    <row r="89" spans="5:5" x14ac:dyDescent="0.25">
      <c r="E89" s="232"/>
    </row>
    <row r="90" spans="5:5" x14ac:dyDescent="0.25">
      <c r="E90" s="232"/>
    </row>
    <row r="91" spans="5:5" x14ac:dyDescent="0.25">
      <c r="E91" s="232"/>
    </row>
    <row r="92" spans="5:5" x14ac:dyDescent="0.25">
      <c r="E92" s="232"/>
    </row>
    <row r="93" spans="5:5" x14ac:dyDescent="0.25">
      <c r="E93" s="232"/>
    </row>
    <row r="94" spans="5:5" x14ac:dyDescent="0.25">
      <c r="E94" s="232"/>
    </row>
    <row r="95" spans="5:5" x14ac:dyDescent="0.25">
      <c r="E95" s="232"/>
    </row>
    <row r="96" spans="5:5" x14ac:dyDescent="0.25">
      <c r="E96" s="232"/>
    </row>
    <row r="97" spans="1:7" x14ac:dyDescent="0.25">
      <c r="E97" s="232"/>
    </row>
    <row r="98" spans="1:7" x14ac:dyDescent="0.25">
      <c r="E98" s="232"/>
    </row>
    <row r="99" spans="1:7" x14ac:dyDescent="0.25">
      <c r="A99" s="288"/>
      <c r="B99" s="288"/>
    </row>
    <row r="100" spans="1:7" x14ac:dyDescent="0.25">
      <c r="A100" s="277"/>
      <c r="B100" s="277"/>
      <c r="C100" s="289"/>
      <c r="D100" s="289"/>
      <c r="E100" s="290"/>
      <c r="F100" s="289"/>
      <c r="G100" s="291"/>
    </row>
    <row r="101" spans="1:7" x14ac:dyDescent="0.25">
      <c r="A101" s="292"/>
      <c r="B101" s="292"/>
      <c r="C101" s="277"/>
      <c r="D101" s="277"/>
      <c r="E101" s="293"/>
      <c r="F101" s="277"/>
      <c r="G101" s="277"/>
    </row>
    <row r="102" spans="1:7" x14ac:dyDescent="0.25">
      <c r="A102" s="277"/>
      <c r="B102" s="277"/>
      <c r="C102" s="277"/>
      <c r="D102" s="277"/>
      <c r="E102" s="293"/>
      <c r="F102" s="277"/>
      <c r="G102" s="277"/>
    </row>
    <row r="103" spans="1:7" x14ac:dyDescent="0.25">
      <c r="A103" s="277"/>
      <c r="B103" s="277"/>
      <c r="C103" s="277"/>
      <c r="D103" s="277"/>
      <c r="E103" s="293"/>
      <c r="F103" s="277"/>
      <c r="G103" s="277"/>
    </row>
    <row r="104" spans="1:7" x14ac:dyDescent="0.25">
      <c r="A104" s="277"/>
      <c r="B104" s="277"/>
      <c r="C104" s="277"/>
      <c r="D104" s="277"/>
      <c r="E104" s="293"/>
      <c r="F104" s="277"/>
      <c r="G104" s="277"/>
    </row>
    <row r="105" spans="1:7" x14ac:dyDescent="0.25">
      <c r="A105" s="277"/>
      <c r="B105" s="277"/>
      <c r="C105" s="277"/>
      <c r="D105" s="277"/>
      <c r="E105" s="293"/>
      <c r="F105" s="277"/>
      <c r="G105" s="277"/>
    </row>
    <row r="106" spans="1:7" x14ac:dyDescent="0.25">
      <c r="A106" s="277"/>
      <c r="B106" s="277"/>
      <c r="C106" s="277"/>
      <c r="D106" s="277"/>
      <c r="E106" s="293"/>
      <c r="F106" s="277"/>
      <c r="G106" s="277"/>
    </row>
    <row r="107" spans="1:7" x14ac:dyDescent="0.25">
      <c r="A107" s="277"/>
      <c r="B107" s="277"/>
      <c r="C107" s="277"/>
      <c r="D107" s="277"/>
      <c r="E107" s="293"/>
      <c r="F107" s="277"/>
      <c r="G107" s="277"/>
    </row>
    <row r="108" spans="1:7" x14ac:dyDescent="0.25">
      <c r="A108" s="277"/>
      <c r="B108" s="277"/>
      <c r="C108" s="277"/>
      <c r="D108" s="277"/>
      <c r="E108" s="293"/>
      <c r="F108" s="277"/>
      <c r="G108" s="277"/>
    </row>
    <row r="109" spans="1:7" x14ac:dyDescent="0.25">
      <c r="A109" s="277"/>
      <c r="B109" s="277"/>
      <c r="C109" s="277"/>
      <c r="D109" s="277"/>
      <c r="E109" s="293"/>
      <c r="F109" s="277"/>
      <c r="G109" s="277"/>
    </row>
    <row r="110" spans="1:7" x14ac:dyDescent="0.25">
      <c r="A110" s="277"/>
      <c r="B110" s="277"/>
      <c r="C110" s="277"/>
      <c r="D110" s="277"/>
      <c r="E110" s="293"/>
      <c r="F110" s="277"/>
      <c r="G110" s="277"/>
    </row>
    <row r="111" spans="1:7" x14ac:dyDescent="0.25">
      <c r="A111" s="277"/>
      <c r="B111" s="277"/>
      <c r="C111" s="277"/>
      <c r="D111" s="277"/>
      <c r="E111" s="293"/>
      <c r="F111" s="277"/>
      <c r="G111" s="277"/>
    </row>
    <row r="112" spans="1:7" x14ac:dyDescent="0.25">
      <c r="A112" s="277"/>
      <c r="B112" s="277"/>
      <c r="C112" s="277"/>
      <c r="D112" s="277"/>
      <c r="E112" s="293"/>
      <c r="F112" s="277"/>
      <c r="G112" s="277"/>
    </row>
    <row r="113" spans="1:7" x14ac:dyDescent="0.25">
      <c r="A113" s="277"/>
      <c r="B113" s="277"/>
      <c r="C113" s="277"/>
      <c r="D113" s="277"/>
      <c r="E113" s="293"/>
      <c r="F113" s="277"/>
      <c r="G113" s="277"/>
    </row>
  </sheetData>
  <mergeCells count="14">
    <mergeCell ref="C11:D11"/>
    <mergeCell ref="C13:D13"/>
    <mergeCell ref="A1:G1"/>
    <mergeCell ref="A3:B3"/>
    <mergeCell ref="A4:B4"/>
    <mergeCell ref="E4:G4"/>
    <mergeCell ref="C9:D9"/>
    <mergeCell ref="C28:D28"/>
    <mergeCell ref="C32:D32"/>
    <mergeCell ref="C36:D36"/>
    <mergeCell ref="C17:D17"/>
    <mergeCell ref="C19:D19"/>
    <mergeCell ref="C21:D21"/>
    <mergeCell ref="C23:D23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23"/>
  <dimension ref="A1:BE51"/>
  <sheetViews>
    <sheetView topLeftCell="A14" zoomScaleNormal="100" workbookViewId="0">
      <selection activeCell="I35" sqref="I35"/>
    </sheetView>
  </sheetViews>
  <sheetFormatPr defaultColWidth="9.109375" defaultRowHeight="13.2" x14ac:dyDescent="0.25"/>
  <cols>
    <col min="1" max="1" width="2" style="1" customWidth="1"/>
    <col min="2" max="2" width="15" style="1" customWidth="1"/>
    <col min="3" max="3" width="15.88671875" style="1" customWidth="1"/>
    <col min="4" max="4" width="14.5546875" style="1" customWidth="1"/>
    <col min="5" max="5" width="13.5546875" style="1" customWidth="1"/>
    <col min="6" max="6" width="16.5546875" style="1" customWidth="1"/>
    <col min="7" max="7" width="15.33203125" style="1" customWidth="1"/>
    <col min="8" max="16384" width="9.109375" style="1"/>
  </cols>
  <sheetData>
    <row r="1" spans="1:57" ht="24.75" customHeight="1" thickBot="1" x14ac:dyDescent="0.3">
      <c r="A1" s="93" t="s">
        <v>33</v>
      </c>
      <c r="B1" s="94"/>
      <c r="C1" s="94"/>
      <c r="D1" s="94"/>
      <c r="E1" s="94"/>
      <c r="F1" s="94"/>
      <c r="G1" s="94"/>
    </row>
    <row r="2" spans="1:57" ht="12.75" customHeight="1" x14ac:dyDescent="0.25">
      <c r="A2" s="95" t="s">
        <v>34</v>
      </c>
      <c r="B2" s="96"/>
      <c r="C2" s="97" t="s">
        <v>206</v>
      </c>
      <c r="D2" s="97" t="s">
        <v>204</v>
      </c>
      <c r="E2" s="98"/>
      <c r="F2" s="99" t="s">
        <v>35</v>
      </c>
      <c r="G2" s="100"/>
    </row>
    <row r="3" spans="1:57" ht="3" hidden="1" customHeight="1" x14ac:dyDescent="0.25">
      <c r="A3" s="101"/>
      <c r="B3" s="102"/>
      <c r="C3" s="103"/>
      <c r="D3" s="103"/>
      <c r="E3" s="104"/>
      <c r="F3" s="105"/>
      <c r="G3" s="106"/>
    </row>
    <row r="4" spans="1:57" ht="12" customHeight="1" x14ac:dyDescent="0.25">
      <c r="A4" s="107" t="s">
        <v>36</v>
      </c>
      <c r="B4" s="102"/>
      <c r="C4" s="103"/>
      <c r="D4" s="103"/>
      <c r="E4" s="104"/>
      <c r="F4" s="105" t="s">
        <v>37</v>
      </c>
      <c r="G4" s="108"/>
    </row>
    <row r="5" spans="1:57" ht="12.9" customHeight="1" x14ac:dyDescent="0.25">
      <c r="A5" s="109" t="s">
        <v>203</v>
      </c>
      <c r="B5" s="110"/>
      <c r="C5" s="111" t="s">
        <v>204</v>
      </c>
      <c r="D5" s="112"/>
      <c r="E5" s="110"/>
      <c r="F5" s="105" t="s">
        <v>38</v>
      </c>
      <c r="G5" s="106"/>
    </row>
    <row r="6" spans="1:57" ht="12.9" customHeight="1" x14ac:dyDescent="0.25">
      <c r="A6" s="107" t="s">
        <v>39</v>
      </c>
      <c r="B6" s="102"/>
      <c r="C6" s="103"/>
      <c r="D6" s="103"/>
      <c r="E6" s="104"/>
      <c r="F6" s="113" t="s">
        <v>40</v>
      </c>
      <c r="G6" s="114">
        <v>0</v>
      </c>
      <c r="O6" s="115"/>
    </row>
    <row r="7" spans="1:57" ht="12.9" customHeight="1" x14ac:dyDescent="0.25">
      <c r="A7" s="116" t="s">
        <v>103</v>
      </c>
      <c r="B7" s="117"/>
      <c r="C7" s="118" t="s">
        <v>104</v>
      </c>
      <c r="D7" s="119"/>
      <c r="E7" s="119"/>
      <c r="F7" s="120" t="s">
        <v>41</v>
      </c>
      <c r="G7" s="114">
        <f>IF(G6=0,,ROUND((F30+F32)/G6,1))</f>
        <v>0</v>
      </c>
    </row>
    <row r="8" spans="1:57" x14ac:dyDescent="0.25">
      <c r="A8" s="121" t="s">
        <v>42</v>
      </c>
      <c r="B8" s="105"/>
      <c r="C8" s="314"/>
      <c r="D8" s="314"/>
      <c r="E8" s="315"/>
      <c r="F8" s="122" t="s">
        <v>43</v>
      </c>
      <c r="G8" s="123"/>
      <c r="H8" s="124"/>
      <c r="I8" s="125"/>
    </row>
    <row r="9" spans="1:57" x14ac:dyDescent="0.25">
      <c r="A9" s="121" t="s">
        <v>44</v>
      </c>
      <c r="B9" s="105"/>
      <c r="C9" s="314"/>
      <c r="D9" s="314"/>
      <c r="E9" s="315"/>
      <c r="F9" s="105"/>
      <c r="G9" s="126"/>
      <c r="H9" s="127"/>
    </row>
    <row r="10" spans="1:57" x14ac:dyDescent="0.25">
      <c r="A10" s="121" t="s">
        <v>45</v>
      </c>
      <c r="B10" s="105"/>
      <c r="C10" s="314"/>
      <c r="D10" s="314"/>
      <c r="E10" s="314"/>
      <c r="F10" s="128"/>
      <c r="G10" s="129"/>
      <c r="H10" s="130"/>
    </row>
    <row r="11" spans="1:57" ht="13.5" customHeight="1" x14ac:dyDescent="0.25">
      <c r="A11" s="121" t="s">
        <v>46</v>
      </c>
      <c r="B11" s="105"/>
      <c r="C11" s="314"/>
      <c r="D11" s="314"/>
      <c r="E11" s="314"/>
      <c r="F11" s="131" t="s">
        <v>47</v>
      </c>
      <c r="G11" s="132"/>
      <c r="H11" s="127"/>
      <c r="BA11" s="133"/>
      <c r="BB11" s="133"/>
      <c r="BC11" s="133"/>
      <c r="BD11" s="133"/>
      <c r="BE11" s="133"/>
    </row>
    <row r="12" spans="1:57" ht="12.75" customHeight="1" x14ac:dyDescent="0.25">
      <c r="A12" s="134" t="s">
        <v>48</v>
      </c>
      <c r="B12" s="102"/>
      <c r="C12" s="316"/>
      <c r="D12" s="316"/>
      <c r="E12" s="316"/>
      <c r="F12" s="135" t="s">
        <v>49</v>
      </c>
      <c r="G12" s="136"/>
      <c r="H12" s="127"/>
    </row>
    <row r="13" spans="1:57" ht="28.5" customHeight="1" thickBot="1" x14ac:dyDescent="0.3">
      <c r="A13" s="137" t="s">
        <v>50</v>
      </c>
      <c r="B13" s="138"/>
      <c r="C13" s="138"/>
      <c r="D13" s="138"/>
      <c r="E13" s="139"/>
      <c r="F13" s="139"/>
      <c r="G13" s="140"/>
      <c r="H13" s="127"/>
    </row>
    <row r="14" spans="1:57" ht="17.25" customHeight="1" thickBot="1" x14ac:dyDescent="0.3">
      <c r="A14" s="141" t="s">
        <v>51</v>
      </c>
      <c r="B14" s="142"/>
      <c r="C14" s="143"/>
      <c r="D14" s="144" t="s">
        <v>52</v>
      </c>
      <c r="E14" s="145"/>
      <c r="F14" s="145"/>
      <c r="G14" s="143"/>
    </row>
    <row r="15" spans="1:57" ht="15.9" customHeight="1" x14ac:dyDescent="0.25">
      <c r="A15" s="146"/>
      <c r="B15" s="147" t="s">
        <v>53</v>
      </c>
      <c r="C15" s="148">
        <v>0</v>
      </c>
      <c r="D15" s="149" t="str">
        <f>'01.2 016-Ch-1.2 Rek'!A35</f>
        <v>Ztížené výrobní podmínky</v>
      </c>
      <c r="E15" s="150"/>
      <c r="F15" s="151"/>
      <c r="G15" s="148">
        <f>'01.2 016-Ch-1.2 Rek'!I35</f>
        <v>0</v>
      </c>
    </row>
    <row r="16" spans="1:57" ht="15.9" customHeight="1" x14ac:dyDescent="0.25">
      <c r="A16" s="146" t="s">
        <v>54</v>
      </c>
      <c r="B16" s="147" t="s">
        <v>55</v>
      </c>
      <c r="C16" s="148">
        <v>0</v>
      </c>
      <c r="D16" s="101" t="str">
        <f>'01.2 016-Ch-1.2 Rek'!A36</f>
        <v>Oborová přirážka</v>
      </c>
      <c r="E16" s="152"/>
      <c r="F16" s="153"/>
      <c r="G16" s="148">
        <f>'01.2 016-Ch-1.2 Rek'!I36</f>
        <v>0</v>
      </c>
    </row>
    <row r="17" spans="1:7" ht="15.9" customHeight="1" x14ac:dyDescent="0.25">
      <c r="A17" s="146" t="s">
        <v>56</v>
      </c>
      <c r="B17" s="147" t="s">
        <v>57</v>
      </c>
      <c r="C17" s="148">
        <f>'01.2 016-Ch-1.2 Rek'!H30</f>
        <v>0</v>
      </c>
      <c r="D17" s="101" t="str">
        <f>'01.2 016-Ch-1.2 Rek'!A37</f>
        <v>Přesun stavebních kapacit</v>
      </c>
      <c r="E17" s="152"/>
      <c r="F17" s="153"/>
      <c r="G17" s="148">
        <f>'01.2 016-Ch-1.2 Rek'!I37</f>
        <v>0</v>
      </c>
    </row>
    <row r="18" spans="1:7" ht="15.9" customHeight="1" x14ac:dyDescent="0.25">
      <c r="A18" s="154" t="s">
        <v>58</v>
      </c>
      <c r="B18" s="155" t="s">
        <v>59</v>
      </c>
      <c r="C18" s="148">
        <f>'01.2 016-Ch-1.2 Rek'!G30</f>
        <v>0</v>
      </c>
      <c r="D18" s="101" t="str">
        <f>'01.2 016-Ch-1.2 Rek'!A38</f>
        <v>Mimostaveništní doprava</v>
      </c>
      <c r="E18" s="152"/>
      <c r="F18" s="153"/>
      <c r="G18" s="148">
        <f>'01.2 016-Ch-1.2 Rek'!I38</f>
        <v>0</v>
      </c>
    </row>
    <row r="19" spans="1:7" ht="15.9" customHeight="1" x14ac:dyDescent="0.25">
      <c r="A19" s="156" t="s">
        <v>60</v>
      </c>
      <c r="B19" s="147"/>
      <c r="C19" s="148">
        <v>0</v>
      </c>
      <c r="D19" s="101" t="str">
        <f>'01.2 016-Ch-1.2 Rek'!A39</f>
        <v>Zařízení staveniště</v>
      </c>
      <c r="E19" s="152"/>
      <c r="F19" s="153"/>
      <c r="G19" s="148">
        <f>'01.2 016-Ch-1.2 Rek'!I39</f>
        <v>0</v>
      </c>
    </row>
    <row r="20" spans="1:7" ht="15.9" customHeight="1" x14ac:dyDescent="0.25">
      <c r="A20" s="156"/>
      <c r="B20" s="147"/>
      <c r="C20" s="148"/>
      <c r="D20" s="101" t="str">
        <f>'01.2 016-Ch-1.2 Rek'!A40</f>
        <v>Provoz investora</v>
      </c>
      <c r="E20" s="152"/>
      <c r="F20" s="153"/>
      <c r="G20" s="148">
        <f>'01.2 016-Ch-1.2 Rek'!I40</f>
        <v>0</v>
      </c>
    </row>
    <row r="21" spans="1:7" ht="15.9" customHeight="1" x14ac:dyDescent="0.25">
      <c r="A21" s="156" t="s">
        <v>30</v>
      </c>
      <c r="B21" s="147"/>
      <c r="C21" s="148">
        <f>'01.2 016-Ch-1.2 Rek'!I30</f>
        <v>0</v>
      </c>
      <c r="D21" s="101" t="str">
        <f>'01.2 016-Ch-1.2 Rek'!A41</f>
        <v>Kompletační činnost (IČD)</v>
      </c>
      <c r="E21" s="152"/>
      <c r="F21" s="153"/>
      <c r="G21" s="148">
        <f>'01.2 016-Ch-1.2 Rek'!I41</f>
        <v>0</v>
      </c>
    </row>
    <row r="22" spans="1:7" ht="15.9" customHeight="1" x14ac:dyDescent="0.25">
      <c r="A22" s="157" t="s">
        <v>61</v>
      </c>
      <c r="B22" s="127"/>
      <c r="C22" s="148">
        <f>C19+C21</f>
        <v>0</v>
      </c>
      <c r="D22" s="101" t="s">
        <v>62</v>
      </c>
      <c r="E22" s="152"/>
      <c r="F22" s="153"/>
      <c r="G22" s="148">
        <f>G23-SUM(G15:G21)</f>
        <v>0</v>
      </c>
    </row>
    <row r="23" spans="1:7" ht="15.9" customHeight="1" thickBot="1" x14ac:dyDescent="0.3">
      <c r="A23" s="312" t="s">
        <v>63</v>
      </c>
      <c r="B23" s="313"/>
      <c r="C23" s="158">
        <f>C22+G23</f>
        <v>0</v>
      </c>
      <c r="D23" s="159" t="s">
        <v>64</v>
      </c>
      <c r="E23" s="160"/>
      <c r="F23" s="161"/>
      <c r="G23" s="148">
        <f>'01.2 016-Ch-1.2 Rek'!H43</f>
        <v>0</v>
      </c>
    </row>
    <row r="24" spans="1:7" x14ac:dyDescent="0.25">
      <c r="A24" s="162" t="s">
        <v>65</v>
      </c>
      <c r="B24" s="163"/>
      <c r="C24" s="164"/>
      <c r="D24" s="163" t="s">
        <v>66</v>
      </c>
      <c r="E24" s="163"/>
      <c r="F24" s="165" t="s">
        <v>67</v>
      </c>
      <c r="G24" s="166"/>
    </row>
    <row r="25" spans="1:7" x14ac:dyDescent="0.25">
      <c r="A25" s="157" t="s">
        <v>68</v>
      </c>
      <c r="B25" s="127"/>
      <c r="C25" s="167"/>
      <c r="D25" s="127" t="s">
        <v>68</v>
      </c>
      <c r="F25" s="168" t="s">
        <v>68</v>
      </c>
      <c r="G25" s="169"/>
    </row>
    <row r="26" spans="1:7" ht="37.5" customHeight="1" x14ac:dyDescent="0.25">
      <c r="A26" s="157" t="s">
        <v>69</v>
      </c>
      <c r="B26" s="170"/>
      <c r="C26" s="167"/>
      <c r="D26" s="127" t="s">
        <v>69</v>
      </c>
      <c r="F26" s="168" t="s">
        <v>69</v>
      </c>
      <c r="G26" s="169"/>
    </row>
    <row r="27" spans="1:7" x14ac:dyDescent="0.25">
      <c r="A27" s="157"/>
      <c r="B27" s="171"/>
      <c r="C27" s="167"/>
      <c r="D27" s="127"/>
      <c r="F27" s="168"/>
      <c r="G27" s="169"/>
    </row>
    <row r="28" spans="1:7" x14ac:dyDescent="0.25">
      <c r="A28" s="157" t="s">
        <v>70</v>
      </c>
      <c r="B28" s="127"/>
      <c r="C28" s="167"/>
      <c r="D28" s="168" t="s">
        <v>71</v>
      </c>
      <c r="E28" s="167"/>
      <c r="F28" s="172" t="s">
        <v>71</v>
      </c>
      <c r="G28" s="169"/>
    </row>
    <row r="29" spans="1:7" ht="69" customHeight="1" x14ac:dyDescent="0.25">
      <c r="A29" s="157"/>
      <c r="B29" s="127"/>
      <c r="C29" s="173"/>
      <c r="D29" s="174"/>
      <c r="E29" s="173"/>
      <c r="F29" s="127"/>
      <c r="G29" s="169"/>
    </row>
    <row r="30" spans="1:7" x14ac:dyDescent="0.25">
      <c r="A30" s="175" t="s">
        <v>12</v>
      </c>
      <c r="B30" s="176"/>
      <c r="C30" s="177">
        <v>21</v>
      </c>
      <c r="D30" s="176" t="s">
        <v>72</v>
      </c>
      <c r="E30" s="178"/>
      <c r="F30" s="307">
        <f>C23-F32</f>
        <v>0</v>
      </c>
      <c r="G30" s="308"/>
    </row>
    <row r="31" spans="1:7" x14ac:dyDescent="0.25">
      <c r="A31" s="175" t="s">
        <v>73</v>
      </c>
      <c r="B31" s="176"/>
      <c r="C31" s="177">
        <f>C30</f>
        <v>21</v>
      </c>
      <c r="D31" s="176" t="s">
        <v>74</v>
      </c>
      <c r="E31" s="178"/>
      <c r="F31" s="307">
        <f>ROUND(PRODUCT(F30,C31/100),0)</f>
        <v>0</v>
      </c>
      <c r="G31" s="308"/>
    </row>
    <row r="32" spans="1:7" x14ac:dyDescent="0.25">
      <c r="A32" s="175" t="s">
        <v>12</v>
      </c>
      <c r="B32" s="176"/>
      <c r="C32" s="177">
        <v>0</v>
      </c>
      <c r="D32" s="176" t="s">
        <v>74</v>
      </c>
      <c r="E32" s="178"/>
      <c r="F32" s="307">
        <v>0</v>
      </c>
      <c r="G32" s="308"/>
    </row>
    <row r="33" spans="1:8" x14ac:dyDescent="0.25">
      <c r="A33" s="175" t="s">
        <v>73</v>
      </c>
      <c r="B33" s="179"/>
      <c r="C33" s="180">
        <f>C32</f>
        <v>0</v>
      </c>
      <c r="D33" s="176" t="s">
        <v>74</v>
      </c>
      <c r="E33" s="153"/>
      <c r="F33" s="307">
        <f>ROUND(PRODUCT(F32,C33/100),0)</f>
        <v>0</v>
      </c>
      <c r="G33" s="308"/>
    </row>
    <row r="34" spans="1:8" s="184" customFormat="1" ht="19.5" customHeight="1" thickBot="1" x14ac:dyDescent="0.35">
      <c r="A34" s="181" t="s">
        <v>75</v>
      </c>
      <c r="B34" s="182"/>
      <c r="C34" s="182"/>
      <c r="D34" s="182"/>
      <c r="E34" s="183"/>
      <c r="F34" s="309">
        <f>ROUND(SUM(F30:F33),0)</f>
        <v>0</v>
      </c>
      <c r="G34" s="310"/>
    </row>
    <row r="36" spans="1:8" x14ac:dyDescent="0.2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 x14ac:dyDescent="0.25">
      <c r="A37" s="2"/>
      <c r="B37" s="311"/>
      <c r="C37" s="311"/>
      <c r="D37" s="311"/>
      <c r="E37" s="311"/>
      <c r="F37" s="311"/>
      <c r="G37" s="311"/>
      <c r="H37" s="1" t="s">
        <v>2</v>
      </c>
    </row>
    <row r="38" spans="1:8" ht="12.75" customHeight="1" x14ac:dyDescent="0.25">
      <c r="A38" s="185"/>
      <c r="B38" s="311"/>
      <c r="C38" s="311"/>
      <c r="D38" s="311"/>
      <c r="E38" s="311"/>
      <c r="F38" s="311"/>
      <c r="G38" s="311"/>
      <c r="H38" s="1" t="s">
        <v>2</v>
      </c>
    </row>
    <row r="39" spans="1:8" x14ac:dyDescent="0.25">
      <c r="A39" s="185"/>
      <c r="B39" s="311"/>
      <c r="C39" s="311"/>
      <c r="D39" s="311"/>
      <c r="E39" s="311"/>
      <c r="F39" s="311"/>
      <c r="G39" s="311"/>
      <c r="H39" s="1" t="s">
        <v>2</v>
      </c>
    </row>
    <row r="40" spans="1:8" x14ac:dyDescent="0.25">
      <c r="A40" s="185"/>
      <c r="B40" s="311"/>
      <c r="C40" s="311"/>
      <c r="D40" s="311"/>
      <c r="E40" s="311"/>
      <c r="F40" s="311"/>
      <c r="G40" s="311"/>
      <c r="H40" s="1" t="s">
        <v>2</v>
      </c>
    </row>
    <row r="41" spans="1:8" x14ac:dyDescent="0.25">
      <c r="A41" s="185"/>
      <c r="B41" s="311"/>
      <c r="C41" s="311"/>
      <c r="D41" s="311"/>
      <c r="E41" s="311"/>
      <c r="F41" s="311"/>
      <c r="G41" s="311"/>
      <c r="H41" s="1" t="s">
        <v>2</v>
      </c>
    </row>
    <row r="42" spans="1:8" x14ac:dyDescent="0.25">
      <c r="A42" s="185"/>
      <c r="B42" s="311"/>
      <c r="C42" s="311"/>
      <c r="D42" s="311"/>
      <c r="E42" s="311"/>
      <c r="F42" s="311"/>
      <c r="G42" s="311"/>
      <c r="H42" s="1" t="s">
        <v>2</v>
      </c>
    </row>
    <row r="43" spans="1:8" x14ac:dyDescent="0.25">
      <c r="A43" s="185"/>
      <c r="B43" s="311"/>
      <c r="C43" s="311"/>
      <c r="D43" s="311"/>
      <c r="E43" s="311"/>
      <c r="F43" s="311"/>
      <c r="G43" s="311"/>
      <c r="H43" s="1" t="s">
        <v>2</v>
      </c>
    </row>
    <row r="44" spans="1:8" ht="12.75" customHeight="1" x14ac:dyDescent="0.25">
      <c r="A44" s="185"/>
      <c r="B44" s="311"/>
      <c r="C44" s="311"/>
      <c r="D44" s="311"/>
      <c r="E44" s="311"/>
      <c r="F44" s="311"/>
      <c r="G44" s="311"/>
      <c r="H44" s="1" t="s">
        <v>2</v>
      </c>
    </row>
    <row r="45" spans="1:8" ht="12.75" customHeight="1" x14ac:dyDescent="0.25">
      <c r="A45" s="185"/>
      <c r="B45" s="311"/>
      <c r="C45" s="311"/>
      <c r="D45" s="311"/>
      <c r="E45" s="311"/>
      <c r="F45" s="311"/>
      <c r="G45" s="311"/>
      <c r="H45" s="1" t="s">
        <v>2</v>
      </c>
    </row>
    <row r="46" spans="1:8" x14ac:dyDescent="0.25">
      <c r="B46" s="306"/>
      <c r="C46" s="306"/>
      <c r="D46" s="306"/>
      <c r="E46" s="306"/>
      <c r="F46" s="306"/>
      <c r="G46" s="306"/>
    </row>
    <row r="47" spans="1:8" x14ac:dyDescent="0.25">
      <c r="B47" s="306"/>
      <c r="C47" s="306"/>
      <c r="D47" s="306"/>
      <c r="E47" s="306"/>
      <c r="F47" s="306"/>
      <c r="G47" s="306"/>
    </row>
    <row r="48" spans="1:8" x14ac:dyDescent="0.25">
      <c r="B48" s="306"/>
      <c r="C48" s="306"/>
      <c r="D48" s="306"/>
      <c r="E48" s="306"/>
      <c r="F48" s="306"/>
      <c r="G48" s="306"/>
    </row>
    <row r="49" spans="2:7" x14ac:dyDescent="0.25">
      <c r="B49" s="306"/>
      <c r="C49" s="306"/>
      <c r="D49" s="306"/>
      <c r="E49" s="306"/>
      <c r="F49" s="306"/>
      <c r="G49" s="306"/>
    </row>
    <row r="50" spans="2:7" x14ac:dyDescent="0.25">
      <c r="B50" s="306"/>
      <c r="C50" s="306"/>
      <c r="D50" s="306"/>
      <c r="E50" s="306"/>
      <c r="F50" s="306"/>
      <c r="G50" s="306"/>
    </row>
    <row r="51" spans="2:7" x14ac:dyDescent="0.25">
      <c r="B51" s="306"/>
      <c r="C51" s="306"/>
      <c r="D51" s="306"/>
      <c r="E51" s="306"/>
      <c r="F51" s="306"/>
      <c r="G51" s="306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33"/>
  <dimension ref="A1:BE94"/>
  <sheetViews>
    <sheetView topLeftCell="A16" workbookViewId="0">
      <selection activeCell="I46" sqref="I46"/>
    </sheetView>
  </sheetViews>
  <sheetFormatPr defaultColWidth="9.109375" defaultRowHeight="13.2" x14ac:dyDescent="0.25"/>
  <cols>
    <col min="1" max="1" width="5.88671875" style="1" customWidth="1"/>
    <col min="2" max="2" width="6.109375" style="1" customWidth="1"/>
    <col min="3" max="3" width="11.44140625" style="1" customWidth="1"/>
    <col min="4" max="4" width="15.88671875" style="1" customWidth="1"/>
    <col min="5" max="5" width="11.33203125" style="1" customWidth="1"/>
    <col min="6" max="6" width="10.88671875" style="1" customWidth="1"/>
    <col min="7" max="7" width="11" style="1" customWidth="1"/>
    <col min="8" max="8" width="11.109375" style="1" customWidth="1"/>
    <col min="9" max="9" width="10.6640625" style="1" customWidth="1"/>
    <col min="10" max="16384" width="9.109375" style="1"/>
  </cols>
  <sheetData>
    <row r="1" spans="1:9" ht="13.8" thickTop="1" x14ac:dyDescent="0.25">
      <c r="A1" s="317" t="s">
        <v>3</v>
      </c>
      <c r="B1" s="318"/>
      <c r="C1" s="186" t="s">
        <v>105</v>
      </c>
      <c r="D1" s="187"/>
      <c r="E1" s="188"/>
      <c r="F1" s="187"/>
      <c r="G1" s="189" t="s">
        <v>77</v>
      </c>
      <c r="H1" s="190" t="s">
        <v>206</v>
      </c>
      <c r="I1" s="191"/>
    </row>
    <row r="2" spans="1:9" ht="13.8" thickBot="1" x14ac:dyDescent="0.3">
      <c r="A2" s="319" t="s">
        <v>78</v>
      </c>
      <c r="B2" s="320"/>
      <c r="C2" s="192" t="s">
        <v>205</v>
      </c>
      <c r="D2" s="193"/>
      <c r="E2" s="194"/>
      <c r="F2" s="193"/>
      <c r="G2" s="321" t="s">
        <v>204</v>
      </c>
      <c r="H2" s="322"/>
      <c r="I2" s="323"/>
    </row>
    <row r="3" spans="1:9" ht="13.8" thickTop="1" x14ac:dyDescent="0.25">
      <c r="F3" s="127"/>
    </row>
    <row r="4" spans="1:9" ht="19.5" customHeight="1" x14ac:dyDescent="0.3">
      <c r="A4" s="195" t="s">
        <v>79</v>
      </c>
      <c r="B4" s="196"/>
      <c r="C4" s="196"/>
      <c r="D4" s="196"/>
      <c r="E4" s="197"/>
      <c r="F4" s="196"/>
      <c r="G4" s="196"/>
      <c r="H4" s="196"/>
      <c r="I4" s="196"/>
    </row>
    <row r="5" spans="1:9" ht="13.8" thickBot="1" x14ac:dyDescent="0.3"/>
    <row r="6" spans="1:9" s="127" customFormat="1" ht="13.8" thickBot="1" x14ac:dyDescent="0.3">
      <c r="A6" s="198"/>
      <c r="B6" s="199" t="s">
        <v>80</v>
      </c>
      <c r="C6" s="199"/>
      <c r="D6" s="200"/>
      <c r="E6" s="201" t="s">
        <v>26</v>
      </c>
      <c r="F6" s="202" t="s">
        <v>27</v>
      </c>
      <c r="G6" s="202" t="s">
        <v>28</v>
      </c>
      <c r="H6" s="202" t="s">
        <v>29</v>
      </c>
      <c r="I6" s="203" t="s">
        <v>30</v>
      </c>
    </row>
    <row r="7" spans="1:9" s="127" customFormat="1" x14ac:dyDescent="0.25">
      <c r="A7" s="294" t="str">
        <f>'01.2 016-Ch-1.2 Pol'!B7</f>
        <v>11</v>
      </c>
      <c r="B7" s="62" t="str">
        <f>'01.2 016-Ch-1.2 Pol'!C7</f>
        <v>Přípravné a přidružené práce</v>
      </c>
      <c r="D7" s="204"/>
      <c r="E7" s="295">
        <v>0</v>
      </c>
      <c r="F7" s="296">
        <f>'01.2 016-Ch-1.2 Pol'!BB16</f>
        <v>0</v>
      </c>
      <c r="G7" s="296">
        <f>'01.2 016-Ch-1.2 Pol'!BC16</f>
        <v>0</v>
      </c>
      <c r="H7" s="296">
        <f>'01.2 016-Ch-1.2 Pol'!BD16</f>
        <v>0</v>
      </c>
      <c r="I7" s="297">
        <f>'01.2 016-Ch-1.2 Pol'!BE16</f>
        <v>0</v>
      </c>
    </row>
    <row r="8" spans="1:9" s="127" customFormat="1" x14ac:dyDescent="0.25">
      <c r="A8" s="294" t="str">
        <f>'01.2 016-Ch-1.2 Pol'!B17</f>
        <v>12</v>
      </c>
      <c r="B8" s="62" t="str">
        <f>'01.2 016-Ch-1.2 Pol'!C17</f>
        <v>Odkopávky a prokopávky</v>
      </c>
      <c r="D8" s="204"/>
      <c r="E8" s="295">
        <v>0</v>
      </c>
      <c r="F8" s="296">
        <f>'01.2 016-Ch-1.2 Pol'!BB22</f>
        <v>0</v>
      </c>
      <c r="G8" s="296">
        <f>'01.2 016-Ch-1.2 Pol'!BC22</f>
        <v>0</v>
      </c>
      <c r="H8" s="296">
        <f>'01.2 016-Ch-1.2 Pol'!BD22</f>
        <v>0</v>
      </c>
      <c r="I8" s="297">
        <f>'01.2 016-Ch-1.2 Pol'!BE22</f>
        <v>0</v>
      </c>
    </row>
    <row r="9" spans="1:9" s="127" customFormat="1" x14ac:dyDescent="0.25">
      <c r="A9" s="294" t="str">
        <f>'01.2 016-Ch-1.2 Pol'!B23</f>
        <v>16</v>
      </c>
      <c r="B9" s="62" t="str">
        <f>'01.2 016-Ch-1.2 Pol'!C23</f>
        <v>Přemístění výkopku</v>
      </c>
      <c r="D9" s="204"/>
      <c r="E9" s="295">
        <v>0</v>
      </c>
      <c r="F9" s="296">
        <f>'01.2 016-Ch-1.2 Pol'!BB28</f>
        <v>0</v>
      </c>
      <c r="G9" s="296">
        <f>'01.2 016-Ch-1.2 Pol'!BC28</f>
        <v>0</v>
      </c>
      <c r="H9" s="296">
        <f>'01.2 016-Ch-1.2 Pol'!BD28</f>
        <v>0</v>
      </c>
      <c r="I9" s="297">
        <f>'01.2 016-Ch-1.2 Pol'!BE28</f>
        <v>0</v>
      </c>
    </row>
    <row r="10" spans="1:9" s="127" customFormat="1" x14ac:dyDescent="0.25">
      <c r="A10" s="294" t="str">
        <f>'01.2 016-Ch-1.2 Pol'!B29</f>
        <v>17</v>
      </c>
      <c r="B10" s="62" t="str">
        <f>'01.2 016-Ch-1.2 Pol'!C29</f>
        <v>Konstrukce ze zemin</v>
      </c>
      <c r="D10" s="204"/>
      <c r="E10" s="295">
        <v>0</v>
      </c>
      <c r="F10" s="296">
        <f>'01.2 016-Ch-1.2 Pol'!BB34</f>
        <v>0</v>
      </c>
      <c r="G10" s="296">
        <f>'01.2 016-Ch-1.2 Pol'!BC34</f>
        <v>0</v>
      </c>
      <c r="H10" s="296">
        <f>'01.2 016-Ch-1.2 Pol'!BD34</f>
        <v>0</v>
      </c>
      <c r="I10" s="297">
        <f>'01.2 016-Ch-1.2 Pol'!BE34</f>
        <v>0</v>
      </c>
    </row>
    <row r="11" spans="1:9" s="127" customFormat="1" x14ac:dyDescent="0.25">
      <c r="A11" s="294" t="str">
        <f>'01.2 016-Ch-1.2 Pol'!B35</f>
        <v>18</v>
      </c>
      <c r="B11" s="62" t="str">
        <f>'01.2 016-Ch-1.2 Pol'!C35</f>
        <v>Povrchové úpravy terénu</v>
      </c>
      <c r="D11" s="204"/>
      <c r="E11" s="295">
        <v>0</v>
      </c>
      <c r="F11" s="296">
        <f>'01.2 016-Ch-1.2 Pol'!BB38</f>
        <v>0</v>
      </c>
      <c r="G11" s="296">
        <f>'01.2 016-Ch-1.2 Pol'!BC38</f>
        <v>0</v>
      </c>
      <c r="H11" s="296">
        <f>'01.2 016-Ch-1.2 Pol'!BD38</f>
        <v>0</v>
      </c>
      <c r="I11" s="297">
        <f>'01.2 016-Ch-1.2 Pol'!BE38</f>
        <v>0</v>
      </c>
    </row>
    <row r="12" spans="1:9" s="127" customFormat="1" x14ac:dyDescent="0.25">
      <c r="A12" s="294" t="str">
        <f>'01.2 016-Ch-1.2 Pol'!B39</f>
        <v>27</v>
      </c>
      <c r="B12" s="62" t="str">
        <f>'01.2 016-Ch-1.2 Pol'!C39</f>
        <v>Základy</v>
      </c>
      <c r="D12" s="204"/>
      <c r="E12" s="295">
        <v>0</v>
      </c>
      <c r="F12" s="296">
        <f>'01.2 016-Ch-1.2 Pol'!BB45</f>
        <v>0</v>
      </c>
      <c r="G12" s="296">
        <f>'01.2 016-Ch-1.2 Pol'!BC45</f>
        <v>0</v>
      </c>
      <c r="H12" s="296">
        <f>'01.2 016-Ch-1.2 Pol'!BD45</f>
        <v>0</v>
      </c>
      <c r="I12" s="297">
        <f>'01.2 016-Ch-1.2 Pol'!BE45</f>
        <v>0</v>
      </c>
    </row>
    <row r="13" spans="1:9" s="127" customFormat="1" x14ac:dyDescent="0.25">
      <c r="A13" s="294" t="str">
        <f>'01.2 016-Ch-1.2 Pol'!B46</f>
        <v>28</v>
      </c>
      <c r="B13" s="62" t="str">
        <f>'01.2 016-Ch-1.2 Pol'!C46</f>
        <v>Zpevňování hornin a konstrukcí</v>
      </c>
      <c r="D13" s="204"/>
      <c r="E13" s="295">
        <v>0</v>
      </c>
      <c r="F13" s="296">
        <f>'01.2 016-Ch-1.2 Pol'!BB68</f>
        <v>0</v>
      </c>
      <c r="G13" s="296">
        <f>'01.2 016-Ch-1.2 Pol'!BC68</f>
        <v>0</v>
      </c>
      <c r="H13" s="296">
        <f>'01.2 016-Ch-1.2 Pol'!BD68</f>
        <v>0</v>
      </c>
      <c r="I13" s="297">
        <f>'01.2 016-Ch-1.2 Pol'!BE68</f>
        <v>0</v>
      </c>
    </row>
    <row r="14" spans="1:9" s="127" customFormat="1" x14ac:dyDescent="0.25">
      <c r="A14" s="294" t="str">
        <f>'01.2 016-Ch-1.2 Pol'!B69</f>
        <v>31</v>
      </c>
      <c r="B14" s="62" t="str">
        <f>'01.2 016-Ch-1.2 Pol'!C69</f>
        <v>Zdi podpěrné a volné</v>
      </c>
      <c r="D14" s="204"/>
      <c r="E14" s="295">
        <v>0</v>
      </c>
      <c r="F14" s="296">
        <f>'01.2 016-Ch-1.2 Pol'!BB81</f>
        <v>0</v>
      </c>
      <c r="G14" s="296">
        <f>'01.2 016-Ch-1.2 Pol'!BC81</f>
        <v>0</v>
      </c>
      <c r="H14" s="296">
        <f>'01.2 016-Ch-1.2 Pol'!BD81</f>
        <v>0</v>
      </c>
      <c r="I14" s="297">
        <f>'01.2 016-Ch-1.2 Pol'!BE81</f>
        <v>0</v>
      </c>
    </row>
    <row r="15" spans="1:9" s="127" customFormat="1" x14ac:dyDescent="0.25">
      <c r="A15" s="294" t="str">
        <f>'01.2 016-Ch-1.2 Pol'!B82</f>
        <v>32</v>
      </c>
      <c r="B15" s="62" t="str">
        <f>'01.2 016-Ch-1.2 Pol'!C82</f>
        <v>Zdi přehradní a opěrné</v>
      </c>
      <c r="D15" s="204"/>
      <c r="E15" s="295">
        <v>0</v>
      </c>
      <c r="F15" s="296">
        <f>'01.2 016-Ch-1.2 Pol'!BB98</f>
        <v>0</v>
      </c>
      <c r="G15" s="296">
        <f>'01.2 016-Ch-1.2 Pol'!BC98</f>
        <v>0</v>
      </c>
      <c r="H15" s="296">
        <f>'01.2 016-Ch-1.2 Pol'!BD98</f>
        <v>0</v>
      </c>
      <c r="I15" s="297">
        <f>'01.2 016-Ch-1.2 Pol'!BE98</f>
        <v>0</v>
      </c>
    </row>
    <row r="16" spans="1:9" s="127" customFormat="1" x14ac:dyDescent="0.25">
      <c r="A16" s="294" t="str">
        <f>'01.2 016-Ch-1.2 Pol'!B99</f>
        <v>43</v>
      </c>
      <c r="B16" s="62" t="str">
        <f>'01.2 016-Ch-1.2 Pol'!C99</f>
        <v>Schodiště</v>
      </c>
      <c r="D16" s="204"/>
      <c r="E16" s="295">
        <v>0</v>
      </c>
      <c r="F16" s="296">
        <f>'01.2 016-Ch-1.2 Pol'!BB101</f>
        <v>0</v>
      </c>
      <c r="G16" s="296">
        <f>'01.2 016-Ch-1.2 Pol'!BC101</f>
        <v>0</v>
      </c>
      <c r="H16" s="296">
        <f>'01.2 016-Ch-1.2 Pol'!BD101</f>
        <v>0</v>
      </c>
      <c r="I16" s="297">
        <f>'01.2 016-Ch-1.2 Pol'!BE101</f>
        <v>0</v>
      </c>
    </row>
    <row r="17" spans="1:57" s="127" customFormat="1" x14ac:dyDescent="0.25">
      <c r="A17" s="294" t="str">
        <f>'01.2 016-Ch-1.2 Pol'!B102</f>
        <v>46</v>
      </c>
      <c r="B17" s="62" t="str">
        <f>'01.2 016-Ch-1.2 Pol'!C102</f>
        <v>Zpevněné plochy</v>
      </c>
      <c r="D17" s="204"/>
      <c r="E17" s="295">
        <v>0</v>
      </c>
      <c r="F17" s="296">
        <f>'01.2 016-Ch-1.2 Pol'!BB111</f>
        <v>0</v>
      </c>
      <c r="G17" s="296">
        <f>'01.2 016-Ch-1.2 Pol'!BC111</f>
        <v>0</v>
      </c>
      <c r="H17" s="296">
        <f>'01.2 016-Ch-1.2 Pol'!BD111</f>
        <v>0</v>
      </c>
      <c r="I17" s="297">
        <f>'01.2 016-Ch-1.2 Pol'!BE111</f>
        <v>0</v>
      </c>
    </row>
    <row r="18" spans="1:57" s="127" customFormat="1" x14ac:dyDescent="0.25">
      <c r="A18" s="294" t="str">
        <f>'01.2 016-Ch-1.2 Pol'!B112</f>
        <v>56</v>
      </c>
      <c r="B18" s="62" t="str">
        <f>'01.2 016-Ch-1.2 Pol'!C112</f>
        <v>Podkladní vrstvy komunikací a zpevněných ploch</v>
      </c>
      <c r="D18" s="204"/>
      <c r="E18" s="295">
        <v>0</v>
      </c>
      <c r="F18" s="296">
        <f>'01.2 016-Ch-1.2 Pol'!BB117</f>
        <v>0</v>
      </c>
      <c r="G18" s="296">
        <f>'01.2 016-Ch-1.2 Pol'!BC117</f>
        <v>0</v>
      </c>
      <c r="H18" s="296">
        <f>'01.2 016-Ch-1.2 Pol'!BD117</f>
        <v>0</v>
      </c>
      <c r="I18" s="297">
        <f>'01.2 016-Ch-1.2 Pol'!BE117</f>
        <v>0</v>
      </c>
    </row>
    <row r="19" spans="1:57" s="127" customFormat="1" x14ac:dyDescent="0.25">
      <c r="A19" s="294" t="str">
        <f>'01.2 016-Ch-1.2 Pol'!B118</f>
        <v>58</v>
      </c>
      <c r="B19" s="62" t="str">
        <f>'01.2 016-Ch-1.2 Pol'!C118</f>
        <v>Cementobetonové kryty komunikací</v>
      </c>
      <c r="D19" s="204"/>
      <c r="E19" s="295">
        <v>0</v>
      </c>
      <c r="F19" s="296">
        <f>'01.2 016-Ch-1.2 Pol'!BB124</f>
        <v>0</v>
      </c>
      <c r="G19" s="296">
        <f>'01.2 016-Ch-1.2 Pol'!BC124</f>
        <v>0</v>
      </c>
      <c r="H19" s="296">
        <f>'01.2 016-Ch-1.2 Pol'!BD124</f>
        <v>0</v>
      </c>
      <c r="I19" s="297">
        <f>'01.2 016-Ch-1.2 Pol'!BE124</f>
        <v>0</v>
      </c>
    </row>
    <row r="20" spans="1:57" s="127" customFormat="1" x14ac:dyDescent="0.25">
      <c r="A20" s="294" t="str">
        <f>'01.2 016-Ch-1.2 Pol'!B125</f>
        <v>82</v>
      </c>
      <c r="B20" s="62" t="str">
        <f>'01.2 016-Ch-1.2 Pol'!C125</f>
        <v>Potrubí z trub železobetonových</v>
      </c>
      <c r="D20" s="204"/>
      <c r="E20" s="295">
        <v>0</v>
      </c>
      <c r="F20" s="296">
        <f>'01.2 016-Ch-1.2 Pol'!BB131</f>
        <v>0</v>
      </c>
      <c r="G20" s="296">
        <f>'01.2 016-Ch-1.2 Pol'!BC131</f>
        <v>0</v>
      </c>
      <c r="H20" s="296">
        <f>'01.2 016-Ch-1.2 Pol'!BD131</f>
        <v>0</v>
      </c>
      <c r="I20" s="297">
        <f>'01.2 016-Ch-1.2 Pol'!BE131</f>
        <v>0</v>
      </c>
    </row>
    <row r="21" spans="1:57" s="127" customFormat="1" x14ac:dyDescent="0.25">
      <c r="A21" s="294" t="str">
        <f>'01.2 016-Ch-1.2 Pol'!B132</f>
        <v>89</v>
      </c>
      <c r="B21" s="62" t="str">
        <f>'01.2 016-Ch-1.2 Pol'!C132</f>
        <v>Ostatní konstrukce na trubním vedení</v>
      </c>
      <c r="D21" s="204"/>
      <c r="E21" s="295">
        <v>0</v>
      </c>
      <c r="F21" s="296">
        <f>'01.2 016-Ch-1.2 Pol'!BB138</f>
        <v>0</v>
      </c>
      <c r="G21" s="296">
        <f>'01.2 016-Ch-1.2 Pol'!BC138</f>
        <v>0</v>
      </c>
      <c r="H21" s="296">
        <f>'01.2 016-Ch-1.2 Pol'!BD138</f>
        <v>0</v>
      </c>
      <c r="I21" s="297">
        <f>'01.2 016-Ch-1.2 Pol'!BE138</f>
        <v>0</v>
      </c>
    </row>
    <row r="22" spans="1:57" s="127" customFormat="1" x14ac:dyDescent="0.25">
      <c r="A22" s="294" t="str">
        <f>'01.2 016-Ch-1.2 Pol'!B139</f>
        <v>93</v>
      </c>
      <c r="B22" s="62" t="str">
        <f>'01.2 016-Ch-1.2 Pol'!C139</f>
        <v>Dokončovací práce inženýrskách staveb</v>
      </c>
      <c r="D22" s="204"/>
      <c r="E22" s="295">
        <v>0</v>
      </c>
      <c r="F22" s="296">
        <f>'01.2 016-Ch-1.2 Pol'!BB142</f>
        <v>0</v>
      </c>
      <c r="G22" s="296">
        <f>'01.2 016-Ch-1.2 Pol'!BC142</f>
        <v>0</v>
      </c>
      <c r="H22" s="296">
        <f>'01.2 016-Ch-1.2 Pol'!BD142</f>
        <v>0</v>
      </c>
      <c r="I22" s="297">
        <f>'01.2 016-Ch-1.2 Pol'!BE142</f>
        <v>0</v>
      </c>
    </row>
    <row r="23" spans="1:57" s="127" customFormat="1" x14ac:dyDescent="0.25">
      <c r="A23" s="294" t="str">
        <f>'01.2 016-Ch-1.2 Pol'!B143</f>
        <v>94</v>
      </c>
      <c r="B23" s="62" t="str">
        <f>'01.2 016-Ch-1.2 Pol'!C143</f>
        <v>Lešení a stavební výtahy</v>
      </c>
      <c r="D23" s="204"/>
      <c r="E23" s="295">
        <v>0</v>
      </c>
      <c r="F23" s="296">
        <f>'01.2 016-Ch-1.2 Pol'!BB147</f>
        <v>0</v>
      </c>
      <c r="G23" s="296">
        <f>'01.2 016-Ch-1.2 Pol'!BC147</f>
        <v>0</v>
      </c>
      <c r="H23" s="296">
        <f>'01.2 016-Ch-1.2 Pol'!BD147</f>
        <v>0</v>
      </c>
      <c r="I23" s="297">
        <f>'01.2 016-Ch-1.2 Pol'!BE147</f>
        <v>0</v>
      </c>
    </row>
    <row r="24" spans="1:57" s="127" customFormat="1" x14ac:dyDescent="0.25">
      <c r="A24" s="294" t="str">
        <f>'01.2 016-Ch-1.2 Pol'!B148</f>
        <v>95</v>
      </c>
      <c r="B24" s="62" t="str">
        <f>'01.2 016-Ch-1.2 Pol'!C148</f>
        <v>Dokončovací konstrukce na pozemních stavbách</v>
      </c>
      <c r="D24" s="204"/>
      <c r="E24" s="295">
        <v>0</v>
      </c>
      <c r="F24" s="296">
        <f>'01.2 016-Ch-1.2 Pol'!BB163</f>
        <v>0</v>
      </c>
      <c r="G24" s="296">
        <f>'01.2 016-Ch-1.2 Pol'!BC163</f>
        <v>0</v>
      </c>
      <c r="H24" s="296">
        <f>'01.2 016-Ch-1.2 Pol'!BD163</f>
        <v>0</v>
      </c>
      <c r="I24" s="297">
        <f>'01.2 016-Ch-1.2 Pol'!BE163</f>
        <v>0</v>
      </c>
    </row>
    <row r="25" spans="1:57" s="127" customFormat="1" x14ac:dyDescent="0.25">
      <c r="A25" s="294" t="str">
        <f>'01.2 016-Ch-1.2 Pol'!B164</f>
        <v>96</v>
      </c>
      <c r="B25" s="62" t="str">
        <f>'01.2 016-Ch-1.2 Pol'!C164</f>
        <v>Bourání konstrukcí</v>
      </c>
      <c r="D25" s="204"/>
      <c r="E25" s="295">
        <v>0</v>
      </c>
      <c r="F25" s="296">
        <f>'01.2 016-Ch-1.2 Pol'!BB168</f>
        <v>0</v>
      </c>
      <c r="G25" s="296">
        <f>'01.2 016-Ch-1.2 Pol'!BC168</f>
        <v>0</v>
      </c>
      <c r="H25" s="296">
        <f>'01.2 016-Ch-1.2 Pol'!BD168</f>
        <v>0</v>
      </c>
      <c r="I25" s="297">
        <f>'01.2 016-Ch-1.2 Pol'!BE168</f>
        <v>0</v>
      </c>
    </row>
    <row r="26" spans="1:57" s="127" customFormat="1" x14ac:dyDescent="0.25">
      <c r="A26" s="294" t="str">
        <f>'01.2 016-Ch-1.2 Pol'!B169</f>
        <v>97</v>
      </c>
      <c r="B26" s="62" t="str">
        <f>'01.2 016-Ch-1.2 Pol'!C169</f>
        <v>Prorážení otvorů</v>
      </c>
      <c r="D26" s="204"/>
      <c r="E26" s="295">
        <v>0</v>
      </c>
      <c r="F26" s="296">
        <f>'01.2 016-Ch-1.2 Pol'!BB178</f>
        <v>0</v>
      </c>
      <c r="G26" s="296">
        <f>'01.2 016-Ch-1.2 Pol'!BC178</f>
        <v>0</v>
      </c>
      <c r="H26" s="296">
        <f>'01.2 016-Ch-1.2 Pol'!BD178</f>
        <v>0</v>
      </c>
      <c r="I26" s="297">
        <f>'01.2 016-Ch-1.2 Pol'!BE178</f>
        <v>0</v>
      </c>
    </row>
    <row r="27" spans="1:57" s="127" customFormat="1" x14ac:dyDescent="0.25">
      <c r="A27" s="294" t="str">
        <f>'01.2 016-Ch-1.2 Pol'!B179</f>
        <v>99</v>
      </c>
      <c r="B27" s="62" t="str">
        <f>'01.2 016-Ch-1.2 Pol'!C179</f>
        <v>Staveništní přesun hmot</v>
      </c>
      <c r="D27" s="204"/>
      <c r="E27" s="295">
        <v>0</v>
      </c>
      <c r="F27" s="296">
        <f>'01.2 016-Ch-1.2 Pol'!BB181</f>
        <v>0</v>
      </c>
      <c r="G27" s="296">
        <f>'01.2 016-Ch-1.2 Pol'!BC181</f>
        <v>0</v>
      </c>
      <c r="H27" s="296">
        <f>'01.2 016-Ch-1.2 Pol'!BD181</f>
        <v>0</v>
      </c>
      <c r="I27" s="297">
        <f>'01.2 016-Ch-1.2 Pol'!BE181</f>
        <v>0</v>
      </c>
    </row>
    <row r="28" spans="1:57" s="127" customFormat="1" x14ac:dyDescent="0.25">
      <c r="A28" s="294" t="str">
        <f>'01.2 016-Ch-1.2 Pol'!B182</f>
        <v>767</v>
      </c>
      <c r="B28" s="62" t="str">
        <f>'01.2 016-Ch-1.2 Pol'!C182</f>
        <v>Konstrukce zámečnické</v>
      </c>
      <c r="D28" s="204"/>
      <c r="E28" s="295">
        <f>'01.2 016-Ch-1.2 Pol'!BA188</f>
        <v>0</v>
      </c>
      <c r="F28" s="296">
        <v>0</v>
      </c>
      <c r="G28" s="296">
        <f>'01.2 016-Ch-1.2 Pol'!BC188</f>
        <v>0</v>
      </c>
      <c r="H28" s="296">
        <f>'01.2 016-Ch-1.2 Pol'!BD188</f>
        <v>0</v>
      </c>
      <c r="I28" s="297">
        <f>'01.2 016-Ch-1.2 Pol'!BE188</f>
        <v>0</v>
      </c>
    </row>
    <row r="29" spans="1:57" s="127" customFormat="1" ht="13.8" thickBot="1" x14ac:dyDescent="0.3">
      <c r="A29" s="294" t="str">
        <f>'01.2 016-Ch-1.2 Pol'!B189</f>
        <v>783</v>
      </c>
      <c r="B29" s="62" t="str">
        <f>'01.2 016-Ch-1.2 Pol'!C189</f>
        <v>Nátěry</v>
      </c>
      <c r="D29" s="204"/>
      <c r="E29" s="295">
        <f>'01.2 016-Ch-1.2 Pol'!BA193</f>
        <v>0</v>
      </c>
      <c r="F29" s="296">
        <v>0</v>
      </c>
      <c r="G29" s="296">
        <f>'01.2 016-Ch-1.2 Pol'!BC193</f>
        <v>0</v>
      </c>
      <c r="H29" s="296">
        <f>'01.2 016-Ch-1.2 Pol'!BD193</f>
        <v>0</v>
      </c>
      <c r="I29" s="297">
        <f>'01.2 016-Ch-1.2 Pol'!BE193</f>
        <v>0</v>
      </c>
    </row>
    <row r="30" spans="1:57" s="14" customFormat="1" ht="13.8" thickBot="1" x14ac:dyDescent="0.3">
      <c r="A30" s="205"/>
      <c r="B30" s="206" t="s">
        <v>81</v>
      </c>
      <c r="C30" s="206"/>
      <c r="D30" s="207"/>
      <c r="E30" s="208">
        <f>SUM(E7:E29)</f>
        <v>0</v>
      </c>
      <c r="F30" s="209">
        <f>SUM(F7:F29)</f>
        <v>0</v>
      </c>
      <c r="G30" s="209">
        <f>SUM(G7:G29)</f>
        <v>0</v>
      </c>
      <c r="H30" s="209">
        <f>SUM(H7:H29)</f>
        <v>0</v>
      </c>
      <c r="I30" s="210">
        <f>SUM(I7:I29)</f>
        <v>0</v>
      </c>
    </row>
    <row r="31" spans="1:57" x14ac:dyDescent="0.25">
      <c r="A31" s="127"/>
      <c r="B31" s="127"/>
      <c r="C31" s="127"/>
      <c r="D31" s="127"/>
      <c r="E31" s="127"/>
      <c r="F31" s="127"/>
      <c r="G31" s="127"/>
      <c r="H31" s="127"/>
      <c r="I31" s="127"/>
    </row>
    <row r="32" spans="1:57" ht="19.5" customHeight="1" x14ac:dyDescent="0.3">
      <c r="A32" s="196" t="s">
        <v>82</v>
      </c>
      <c r="B32" s="196"/>
      <c r="C32" s="196"/>
      <c r="D32" s="196"/>
      <c r="E32" s="196"/>
      <c r="F32" s="196"/>
      <c r="G32" s="211"/>
      <c r="H32" s="196"/>
      <c r="I32" s="196"/>
      <c r="BA32" s="133"/>
      <c r="BB32" s="133"/>
      <c r="BC32" s="133"/>
      <c r="BD32" s="133"/>
      <c r="BE32" s="133"/>
    </row>
    <row r="33" spans="1:53" ht="13.8" thickBot="1" x14ac:dyDescent="0.3"/>
    <row r="34" spans="1:53" x14ac:dyDescent="0.25">
      <c r="A34" s="162" t="s">
        <v>83</v>
      </c>
      <c r="B34" s="163"/>
      <c r="C34" s="163"/>
      <c r="D34" s="212"/>
      <c r="E34" s="213" t="s">
        <v>84</v>
      </c>
      <c r="F34" s="214" t="s">
        <v>13</v>
      </c>
      <c r="G34" s="215" t="s">
        <v>85</v>
      </c>
      <c r="H34" s="216"/>
      <c r="I34" s="217" t="s">
        <v>84</v>
      </c>
    </row>
    <row r="35" spans="1:53" x14ac:dyDescent="0.25">
      <c r="A35" s="156" t="s">
        <v>133</v>
      </c>
      <c r="B35" s="147"/>
      <c r="C35" s="147"/>
      <c r="D35" s="218"/>
      <c r="E35" s="219">
        <v>0</v>
      </c>
      <c r="F35" s="220">
        <v>0</v>
      </c>
      <c r="G35" s="221">
        <v>0</v>
      </c>
      <c r="H35" s="222"/>
      <c r="I35" s="223">
        <f t="shared" ref="I35:I42" si="0">E35+F35*G35/100</f>
        <v>0</v>
      </c>
      <c r="BA35" s="1">
        <v>0</v>
      </c>
    </row>
    <row r="36" spans="1:53" x14ac:dyDescent="0.25">
      <c r="A36" s="156" t="s">
        <v>134</v>
      </c>
      <c r="B36" s="147"/>
      <c r="C36" s="147"/>
      <c r="D36" s="218"/>
      <c r="E36" s="219">
        <v>0</v>
      </c>
      <c r="F36" s="220">
        <v>0</v>
      </c>
      <c r="G36" s="221">
        <v>0</v>
      </c>
      <c r="H36" s="222"/>
      <c r="I36" s="223">
        <f t="shared" si="0"/>
        <v>0</v>
      </c>
      <c r="BA36" s="1">
        <v>0</v>
      </c>
    </row>
    <row r="37" spans="1:53" x14ac:dyDescent="0.25">
      <c r="A37" s="156" t="s">
        <v>135</v>
      </c>
      <c r="B37" s="147"/>
      <c r="C37" s="147"/>
      <c r="D37" s="218"/>
      <c r="E37" s="219">
        <v>0</v>
      </c>
      <c r="F37" s="220">
        <v>0</v>
      </c>
      <c r="G37" s="221">
        <v>0</v>
      </c>
      <c r="H37" s="222"/>
      <c r="I37" s="223">
        <f t="shared" si="0"/>
        <v>0</v>
      </c>
      <c r="BA37" s="1">
        <v>0</v>
      </c>
    </row>
    <row r="38" spans="1:53" x14ac:dyDescent="0.25">
      <c r="A38" s="156" t="s">
        <v>136</v>
      </c>
      <c r="B38" s="147"/>
      <c r="C38" s="147"/>
      <c r="D38" s="218"/>
      <c r="E38" s="219">
        <v>0</v>
      </c>
      <c r="F38" s="220">
        <v>0</v>
      </c>
      <c r="G38" s="221">
        <v>0</v>
      </c>
      <c r="H38" s="222"/>
      <c r="I38" s="223">
        <f t="shared" si="0"/>
        <v>0</v>
      </c>
      <c r="BA38" s="1">
        <v>0</v>
      </c>
    </row>
    <row r="39" spans="1:53" x14ac:dyDescent="0.25">
      <c r="A39" s="156" t="s">
        <v>137</v>
      </c>
      <c r="B39" s="147"/>
      <c r="C39" s="147"/>
      <c r="D39" s="218"/>
      <c r="E39" s="219">
        <v>0</v>
      </c>
      <c r="F39" s="220">
        <v>0</v>
      </c>
      <c r="G39" s="221">
        <v>0</v>
      </c>
      <c r="H39" s="222"/>
      <c r="I39" s="223">
        <f t="shared" si="0"/>
        <v>0</v>
      </c>
      <c r="BA39" s="1">
        <v>1</v>
      </c>
    </row>
    <row r="40" spans="1:53" x14ac:dyDescent="0.25">
      <c r="A40" s="156" t="s">
        <v>138</v>
      </c>
      <c r="B40" s="147"/>
      <c r="C40" s="147"/>
      <c r="D40" s="218"/>
      <c r="E40" s="219">
        <v>0</v>
      </c>
      <c r="F40" s="220">
        <v>0</v>
      </c>
      <c r="G40" s="221">
        <v>0</v>
      </c>
      <c r="H40" s="222"/>
      <c r="I40" s="223">
        <f t="shared" si="0"/>
        <v>0</v>
      </c>
      <c r="BA40" s="1">
        <v>1</v>
      </c>
    </row>
    <row r="41" spans="1:53" x14ac:dyDescent="0.25">
      <c r="A41" s="156" t="s">
        <v>139</v>
      </c>
      <c r="B41" s="147"/>
      <c r="C41" s="147"/>
      <c r="D41" s="218"/>
      <c r="E41" s="219">
        <v>0</v>
      </c>
      <c r="F41" s="220">
        <v>0</v>
      </c>
      <c r="G41" s="221">
        <v>0</v>
      </c>
      <c r="H41" s="222"/>
      <c r="I41" s="223">
        <f t="shared" si="0"/>
        <v>0</v>
      </c>
      <c r="BA41" s="1">
        <v>2</v>
      </c>
    </row>
    <row r="42" spans="1:53" x14ac:dyDescent="0.25">
      <c r="A42" s="156" t="s">
        <v>140</v>
      </c>
      <c r="B42" s="147"/>
      <c r="C42" s="147"/>
      <c r="D42" s="218"/>
      <c r="E42" s="219">
        <v>0</v>
      </c>
      <c r="F42" s="220">
        <v>0</v>
      </c>
      <c r="G42" s="221">
        <v>0</v>
      </c>
      <c r="H42" s="222"/>
      <c r="I42" s="223">
        <f t="shared" si="0"/>
        <v>0</v>
      </c>
      <c r="BA42" s="1">
        <v>2</v>
      </c>
    </row>
    <row r="43" spans="1:53" ht="13.8" thickBot="1" x14ac:dyDescent="0.3">
      <c r="A43" s="224"/>
      <c r="B43" s="225" t="s">
        <v>86</v>
      </c>
      <c r="C43" s="226"/>
      <c r="D43" s="227"/>
      <c r="E43" s="228"/>
      <c r="F43" s="229"/>
      <c r="G43" s="229"/>
      <c r="H43" s="324">
        <f>SUM(I35:I42)</f>
        <v>0</v>
      </c>
      <c r="I43" s="325"/>
    </row>
    <row r="45" spans="1:53" x14ac:dyDescent="0.25">
      <c r="B45" s="14"/>
      <c r="F45" s="230"/>
      <c r="G45" s="231"/>
      <c r="H45" s="231"/>
      <c r="I45" s="46"/>
    </row>
    <row r="46" spans="1:53" x14ac:dyDescent="0.25">
      <c r="F46" s="230"/>
      <c r="G46" s="231"/>
      <c r="H46" s="231"/>
      <c r="I46" s="46"/>
    </row>
    <row r="47" spans="1:53" x14ac:dyDescent="0.25">
      <c r="F47" s="230"/>
      <c r="G47" s="231"/>
      <c r="H47" s="231"/>
      <c r="I47" s="46"/>
    </row>
    <row r="48" spans="1:53" x14ac:dyDescent="0.25">
      <c r="F48" s="230"/>
      <c r="G48" s="231"/>
      <c r="H48" s="231"/>
      <c r="I48" s="46"/>
    </row>
    <row r="49" spans="6:9" x14ac:dyDescent="0.25">
      <c r="F49" s="230"/>
      <c r="G49" s="231"/>
      <c r="H49" s="231"/>
      <c r="I49" s="46"/>
    </row>
    <row r="50" spans="6:9" x14ac:dyDescent="0.25">
      <c r="F50" s="230"/>
      <c r="G50" s="231"/>
      <c r="H50" s="231"/>
      <c r="I50" s="46"/>
    </row>
    <row r="51" spans="6:9" x14ac:dyDescent="0.25">
      <c r="F51" s="230"/>
      <c r="G51" s="231"/>
      <c r="H51" s="231"/>
      <c r="I51" s="46"/>
    </row>
    <row r="52" spans="6:9" x14ac:dyDescent="0.25">
      <c r="F52" s="230"/>
      <c r="G52" s="231"/>
      <c r="H52" s="231"/>
      <c r="I52" s="46"/>
    </row>
    <row r="53" spans="6:9" x14ac:dyDescent="0.25">
      <c r="F53" s="230"/>
      <c r="G53" s="231"/>
      <c r="H53" s="231"/>
      <c r="I53" s="46"/>
    </row>
    <row r="54" spans="6:9" x14ac:dyDescent="0.25">
      <c r="F54" s="230"/>
      <c r="G54" s="231"/>
      <c r="H54" s="231"/>
      <c r="I54" s="46"/>
    </row>
    <row r="55" spans="6:9" x14ac:dyDescent="0.25">
      <c r="F55" s="230"/>
      <c r="G55" s="231"/>
      <c r="H55" s="231"/>
      <c r="I55" s="46"/>
    </row>
    <row r="56" spans="6:9" x14ac:dyDescent="0.25">
      <c r="F56" s="230"/>
      <c r="G56" s="231"/>
      <c r="H56" s="231"/>
      <c r="I56" s="46"/>
    </row>
    <row r="57" spans="6:9" x14ac:dyDescent="0.25">
      <c r="F57" s="230"/>
      <c r="G57" s="231"/>
      <c r="H57" s="231"/>
      <c r="I57" s="46"/>
    </row>
    <row r="58" spans="6:9" x14ac:dyDescent="0.25">
      <c r="F58" s="230"/>
      <c r="G58" s="231"/>
      <c r="H58" s="231"/>
      <c r="I58" s="46"/>
    </row>
    <row r="59" spans="6:9" x14ac:dyDescent="0.25">
      <c r="F59" s="230"/>
      <c r="G59" s="231"/>
      <c r="H59" s="231"/>
      <c r="I59" s="46"/>
    </row>
    <row r="60" spans="6:9" x14ac:dyDescent="0.25">
      <c r="F60" s="230"/>
      <c r="G60" s="231"/>
      <c r="H60" s="231"/>
      <c r="I60" s="46"/>
    </row>
    <row r="61" spans="6:9" x14ac:dyDescent="0.25">
      <c r="F61" s="230"/>
      <c r="G61" s="231"/>
      <c r="H61" s="231"/>
      <c r="I61" s="46"/>
    </row>
    <row r="62" spans="6:9" x14ac:dyDescent="0.25">
      <c r="F62" s="230"/>
      <c r="G62" s="231"/>
      <c r="H62" s="231"/>
      <c r="I62" s="46"/>
    </row>
    <row r="63" spans="6:9" x14ac:dyDescent="0.25">
      <c r="F63" s="230"/>
      <c r="G63" s="231"/>
      <c r="H63" s="231"/>
      <c r="I63" s="46"/>
    </row>
    <row r="64" spans="6:9" x14ac:dyDescent="0.25">
      <c r="F64" s="230"/>
      <c r="G64" s="231"/>
      <c r="H64" s="231"/>
      <c r="I64" s="46"/>
    </row>
    <row r="65" spans="6:9" x14ac:dyDescent="0.25">
      <c r="F65" s="230"/>
      <c r="G65" s="231"/>
      <c r="H65" s="231"/>
      <c r="I65" s="46"/>
    </row>
    <row r="66" spans="6:9" x14ac:dyDescent="0.25">
      <c r="F66" s="230"/>
      <c r="G66" s="231"/>
      <c r="H66" s="231"/>
      <c r="I66" s="46"/>
    </row>
    <row r="67" spans="6:9" x14ac:dyDescent="0.25">
      <c r="F67" s="230"/>
      <c r="G67" s="231"/>
      <c r="H67" s="231"/>
      <c r="I67" s="46"/>
    </row>
    <row r="68" spans="6:9" x14ac:dyDescent="0.25">
      <c r="F68" s="230"/>
      <c r="G68" s="231"/>
      <c r="H68" s="231"/>
      <c r="I68" s="46"/>
    </row>
    <row r="69" spans="6:9" x14ac:dyDescent="0.25">
      <c r="F69" s="230"/>
      <c r="G69" s="231"/>
      <c r="H69" s="231"/>
      <c r="I69" s="46"/>
    </row>
    <row r="70" spans="6:9" x14ac:dyDescent="0.25">
      <c r="F70" s="230"/>
      <c r="G70" s="231"/>
      <c r="H70" s="231"/>
      <c r="I70" s="46"/>
    </row>
    <row r="71" spans="6:9" x14ac:dyDescent="0.25">
      <c r="F71" s="230"/>
      <c r="G71" s="231"/>
      <c r="H71" s="231"/>
      <c r="I71" s="46"/>
    </row>
    <row r="72" spans="6:9" x14ac:dyDescent="0.25">
      <c r="F72" s="230"/>
      <c r="G72" s="231"/>
      <c r="H72" s="231"/>
      <c r="I72" s="46"/>
    </row>
    <row r="73" spans="6:9" x14ac:dyDescent="0.25">
      <c r="F73" s="230"/>
      <c r="G73" s="231"/>
      <c r="H73" s="231"/>
      <c r="I73" s="46"/>
    </row>
    <row r="74" spans="6:9" x14ac:dyDescent="0.25">
      <c r="F74" s="230"/>
      <c r="G74" s="231"/>
      <c r="H74" s="231"/>
      <c r="I74" s="46"/>
    </row>
    <row r="75" spans="6:9" x14ac:dyDescent="0.25">
      <c r="F75" s="230"/>
      <c r="G75" s="231"/>
      <c r="H75" s="231"/>
      <c r="I75" s="46"/>
    </row>
    <row r="76" spans="6:9" x14ac:dyDescent="0.25">
      <c r="F76" s="230"/>
      <c r="G76" s="231"/>
      <c r="H76" s="231"/>
      <c r="I76" s="46"/>
    </row>
    <row r="77" spans="6:9" x14ac:dyDescent="0.25">
      <c r="F77" s="230"/>
      <c r="G77" s="231"/>
      <c r="H77" s="231"/>
      <c r="I77" s="46"/>
    </row>
    <row r="78" spans="6:9" x14ac:dyDescent="0.25">
      <c r="F78" s="230"/>
      <c r="G78" s="231"/>
      <c r="H78" s="231"/>
      <c r="I78" s="46"/>
    </row>
    <row r="79" spans="6:9" x14ac:dyDescent="0.25">
      <c r="F79" s="230"/>
      <c r="G79" s="231"/>
      <c r="H79" s="231"/>
      <c r="I79" s="46"/>
    </row>
    <row r="80" spans="6:9" x14ac:dyDescent="0.25">
      <c r="F80" s="230"/>
      <c r="G80" s="231"/>
      <c r="H80" s="231"/>
      <c r="I80" s="46"/>
    </row>
    <row r="81" spans="6:9" x14ac:dyDescent="0.25">
      <c r="F81" s="230"/>
      <c r="G81" s="231"/>
      <c r="H81" s="231"/>
      <c r="I81" s="46"/>
    </row>
    <row r="82" spans="6:9" x14ac:dyDescent="0.25">
      <c r="F82" s="230"/>
      <c r="G82" s="231"/>
      <c r="H82" s="231"/>
      <c r="I82" s="46"/>
    </row>
    <row r="83" spans="6:9" x14ac:dyDescent="0.25">
      <c r="F83" s="230"/>
      <c r="G83" s="231"/>
      <c r="H83" s="231"/>
      <c r="I83" s="46"/>
    </row>
    <row r="84" spans="6:9" x14ac:dyDescent="0.25">
      <c r="F84" s="230"/>
      <c r="G84" s="231"/>
      <c r="H84" s="231"/>
      <c r="I84" s="46"/>
    </row>
    <row r="85" spans="6:9" x14ac:dyDescent="0.25">
      <c r="F85" s="230"/>
      <c r="G85" s="231"/>
      <c r="H85" s="231"/>
      <c r="I85" s="46"/>
    </row>
    <row r="86" spans="6:9" x14ac:dyDescent="0.25">
      <c r="F86" s="230"/>
      <c r="G86" s="231"/>
      <c r="H86" s="231"/>
      <c r="I86" s="46"/>
    </row>
    <row r="87" spans="6:9" x14ac:dyDescent="0.25">
      <c r="F87" s="230"/>
      <c r="G87" s="231"/>
      <c r="H87" s="231"/>
      <c r="I87" s="46"/>
    </row>
    <row r="88" spans="6:9" x14ac:dyDescent="0.25">
      <c r="F88" s="230"/>
      <c r="G88" s="231"/>
      <c r="H88" s="231"/>
      <c r="I88" s="46"/>
    </row>
    <row r="89" spans="6:9" x14ac:dyDescent="0.25">
      <c r="F89" s="230"/>
      <c r="G89" s="231"/>
      <c r="H89" s="231"/>
      <c r="I89" s="46"/>
    </row>
    <row r="90" spans="6:9" x14ac:dyDescent="0.25">
      <c r="F90" s="230"/>
      <c r="G90" s="231"/>
      <c r="H90" s="231"/>
      <c r="I90" s="46"/>
    </row>
    <row r="91" spans="6:9" x14ac:dyDescent="0.25">
      <c r="F91" s="230"/>
      <c r="G91" s="231"/>
      <c r="H91" s="231"/>
      <c r="I91" s="46"/>
    </row>
    <row r="92" spans="6:9" x14ac:dyDescent="0.25">
      <c r="F92" s="230"/>
      <c r="G92" s="231"/>
      <c r="H92" s="231"/>
      <c r="I92" s="46"/>
    </row>
    <row r="93" spans="6:9" x14ac:dyDescent="0.25">
      <c r="F93" s="230"/>
      <c r="G93" s="231"/>
      <c r="H93" s="231"/>
      <c r="I93" s="46"/>
    </row>
    <row r="94" spans="6:9" x14ac:dyDescent="0.25">
      <c r="F94" s="230"/>
      <c r="G94" s="231"/>
      <c r="H94" s="231"/>
      <c r="I94" s="46"/>
    </row>
  </sheetData>
  <mergeCells count="4">
    <mergeCell ref="A1:B1"/>
    <mergeCell ref="A2:B2"/>
    <mergeCell ref="G2:I2"/>
    <mergeCell ref="H43:I4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42</vt:i4>
      </vt:variant>
    </vt:vector>
  </HeadingPairs>
  <TitlesOfParts>
    <vt:vector size="55" baseType="lpstr">
      <vt:lpstr>Stavba</vt:lpstr>
      <vt:lpstr>00 016-Ch-0 KL</vt:lpstr>
      <vt:lpstr>00 016-Ch-0 Rek</vt:lpstr>
      <vt:lpstr>00 016-Ch-0 Pol</vt:lpstr>
      <vt:lpstr>01.1 016-Ch-1.1 KL</vt:lpstr>
      <vt:lpstr>01.1 016-Ch-1.1 Rek</vt:lpstr>
      <vt:lpstr>01.1 016-Ch-1.1 Pol</vt:lpstr>
      <vt:lpstr>01.2 016-Ch-1.2 KL</vt:lpstr>
      <vt:lpstr>01.2 016-Ch-1.2 Rek</vt:lpstr>
      <vt:lpstr>01.2 016-Ch-1.2 Pol</vt:lpstr>
      <vt:lpstr>01.3 016-Ch-1.3 KL</vt:lpstr>
      <vt:lpstr>01.3 016-Ch-1.3 Rek</vt:lpstr>
      <vt:lpstr>01.3 016-Ch-1.3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'00 016-Ch-0 Pol'!Názvy_tisku</vt:lpstr>
      <vt:lpstr>'00 016-Ch-0 Rek'!Názvy_tisku</vt:lpstr>
      <vt:lpstr>'01.1 016-Ch-1.1 Pol'!Názvy_tisku</vt:lpstr>
      <vt:lpstr>'01.1 016-Ch-1.1 Rek'!Názvy_tisku</vt:lpstr>
      <vt:lpstr>'01.2 016-Ch-1.2 Pol'!Názvy_tisku</vt:lpstr>
      <vt:lpstr>'01.2 016-Ch-1.2 Rek'!Názvy_tisku</vt:lpstr>
      <vt:lpstr>'01.3 016-Ch-1.3 Pol'!Názvy_tisku</vt:lpstr>
      <vt:lpstr>'01.3 016-Ch-1.3 Rek'!Názvy_tisku</vt:lpstr>
      <vt:lpstr>Stavba!Objednatel</vt:lpstr>
      <vt:lpstr>Stavba!Objekt</vt:lpstr>
      <vt:lpstr>'00 016-Ch-0 KL'!Oblast_tisku</vt:lpstr>
      <vt:lpstr>'00 016-Ch-0 Pol'!Oblast_tisku</vt:lpstr>
      <vt:lpstr>'00 016-Ch-0 Rek'!Oblast_tisku</vt:lpstr>
      <vt:lpstr>'01.1 016-Ch-1.1 KL'!Oblast_tisku</vt:lpstr>
      <vt:lpstr>'01.1 016-Ch-1.1 Pol'!Oblast_tisku</vt:lpstr>
      <vt:lpstr>'01.1 016-Ch-1.1 Rek'!Oblast_tisku</vt:lpstr>
      <vt:lpstr>'01.2 016-Ch-1.2 KL'!Oblast_tisku</vt:lpstr>
      <vt:lpstr>'01.2 016-Ch-1.2 Pol'!Oblast_tisku</vt:lpstr>
      <vt:lpstr>'01.2 016-Ch-1.2 Rek'!Oblast_tisku</vt:lpstr>
      <vt:lpstr>'01.3 016-Ch-1.3 KL'!Oblast_tisku</vt:lpstr>
      <vt:lpstr>'01.3 016-Ch-1.3 Pol'!Oblast_tisku</vt:lpstr>
      <vt:lpstr>'01.3 016-Ch-1.3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Stavba!SoucetDilu</vt:lpstr>
      <vt:lpstr>Stavba!StavbaCelkem</vt:lpstr>
      <vt:lpstr>Stavba!Zhotovitel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rodina uherkova</cp:lastModifiedBy>
  <dcterms:created xsi:type="dcterms:W3CDTF">2016-08-19T19:53:41Z</dcterms:created>
  <dcterms:modified xsi:type="dcterms:W3CDTF">2017-09-10T19:09:31Z</dcterms:modified>
</cp:coreProperties>
</file>